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rihstav\rozpočty\škôlka slanské nové mesto\"/>
    </mc:Choice>
  </mc:AlternateContent>
  <bookViews>
    <workbookView xWindow="0" yWindow="0" windowWidth="24000" windowHeight="9735" activeTab="1"/>
  </bookViews>
  <sheets>
    <sheet name="Rekapitulácia stavby" sheetId="1" r:id="rId1"/>
    <sheet name="skolka slanske mesto - SO..." sheetId="2" r:id="rId2"/>
  </sheets>
  <definedNames>
    <definedName name="_xlnm._FilterDatabase" localSheetId="1" hidden="1">'skolka slanske mesto - SO...'!$C$141:$K$312</definedName>
    <definedName name="_xlnm.Print_Titles" localSheetId="0">'Rekapitulácia stavby'!$92:$92</definedName>
    <definedName name="_xlnm.Print_Titles" localSheetId="1">'skolka slanske mesto - SO...'!$141:$141</definedName>
    <definedName name="_xlnm.Print_Area" localSheetId="0">'Rekapitulácia stavby'!$D$4:$AO$76,'Rekapitulácia stavby'!$C$82:$AQ$96</definedName>
    <definedName name="_xlnm.Print_Area" localSheetId="1">'skolka slanske mesto - SO...'!$C$4:$J$76,'skolka slanske mesto - SO...'!$C$82:$J$123,'skolka slanske mesto - SO...'!$C$129:$J$312</definedName>
  </definedNames>
  <calcPr calcId="152511"/>
</workbook>
</file>

<file path=xl/calcChain.xml><?xml version="1.0" encoding="utf-8"?>
<calcChain xmlns="http://schemas.openxmlformats.org/spreadsheetml/2006/main">
  <c r="J37" i="2" l="1"/>
  <c r="J36" i="2"/>
  <c r="AY95" i="1" s="1"/>
  <c r="J35" i="2"/>
  <c r="AX95" i="1" s="1"/>
  <c r="BI312" i="2"/>
  <c r="BH312" i="2"/>
  <c r="BG312" i="2"/>
  <c r="BE312" i="2"/>
  <c r="T312" i="2"/>
  <c r="T311" i="2"/>
  <c r="T310" i="2"/>
  <c r="R312" i="2"/>
  <c r="R311" i="2"/>
  <c r="R310" i="2"/>
  <c r="P312" i="2"/>
  <c r="P311" i="2" s="1"/>
  <c r="P310" i="2" s="1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2" i="2"/>
  <c r="BH302" i="2"/>
  <c r="BG302" i="2"/>
  <c r="BE302" i="2"/>
  <c r="T302" i="2"/>
  <c r="T301" i="2"/>
  <c r="R302" i="2"/>
  <c r="R301" i="2" s="1"/>
  <c r="P302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6" i="2"/>
  <c r="BH256" i="2"/>
  <c r="BG256" i="2"/>
  <c r="BE256" i="2"/>
  <c r="T256" i="2"/>
  <c r="T255" i="2" s="1"/>
  <c r="R256" i="2"/>
  <c r="R255" i="2"/>
  <c r="P256" i="2"/>
  <c r="P255" i="2" s="1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0" i="2"/>
  <c r="BH250" i="2"/>
  <c r="BG250" i="2"/>
  <c r="BE250" i="2"/>
  <c r="T250" i="2"/>
  <c r="T249" i="2" s="1"/>
  <c r="R250" i="2"/>
  <c r="R249" i="2"/>
  <c r="P250" i="2"/>
  <c r="P249" i="2" s="1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2" i="2"/>
  <c r="BH212" i="2"/>
  <c r="BG212" i="2"/>
  <c r="BE212" i="2"/>
  <c r="T212" i="2"/>
  <c r="T211" i="2"/>
  <c r="R212" i="2"/>
  <c r="R211" i="2" s="1"/>
  <c r="P212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J139" i="2"/>
  <c r="F138" i="2"/>
  <c r="F136" i="2"/>
  <c r="E134" i="2"/>
  <c r="J92" i="2"/>
  <c r="F91" i="2"/>
  <c r="F89" i="2"/>
  <c r="E87" i="2"/>
  <c r="J21" i="2"/>
  <c r="E21" i="2"/>
  <c r="J138" i="2" s="1"/>
  <c r="J20" i="2"/>
  <c r="J18" i="2"/>
  <c r="E18" i="2"/>
  <c r="F139" i="2" s="1"/>
  <c r="J17" i="2"/>
  <c r="J12" i="2"/>
  <c r="J89" i="2" s="1"/>
  <c r="E7" i="2"/>
  <c r="E132" i="2"/>
  <c r="L90" i="1"/>
  <c r="AM90" i="1"/>
  <c r="AM89" i="1"/>
  <c r="L89" i="1"/>
  <c r="AM87" i="1"/>
  <c r="L87" i="1"/>
  <c r="L85" i="1"/>
  <c r="L84" i="1"/>
  <c r="BK312" i="2"/>
  <c r="BK306" i="2"/>
  <c r="J305" i="2"/>
  <c r="J304" i="2"/>
  <c r="J302" i="2"/>
  <c r="BK298" i="2"/>
  <c r="J297" i="2"/>
  <c r="BK292" i="2"/>
  <c r="BK290" i="2"/>
  <c r="BK275" i="2"/>
  <c r="BK274" i="2"/>
  <c r="BK271" i="2"/>
  <c r="J270" i="2"/>
  <c r="BK267" i="2"/>
  <c r="BK266" i="2"/>
  <c r="BK263" i="2"/>
  <c r="BK256" i="2"/>
  <c r="J254" i="2"/>
  <c r="J252" i="2"/>
  <c r="BK250" i="2"/>
  <c r="BK248" i="2"/>
  <c r="BK247" i="2"/>
  <c r="J245" i="2"/>
  <c r="J242" i="2"/>
  <c r="BK241" i="2"/>
  <c r="J240" i="2"/>
  <c r="J237" i="2"/>
  <c r="J232" i="2"/>
  <c r="BK231" i="2"/>
  <c r="BK227" i="2"/>
  <c r="BK225" i="2"/>
  <c r="J223" i="2"/>
  <c r="BK222" i="2"/>
  <c r="J218" i="2"/>
  <c r="J209" i="2"/>
  <c r="J207" i="2"/>
  <c r="BK203" i="2"/>
  <c r="BK201" i="2"/>
  <c r="J200" i="2"/>
  <c r="J199" i="2"/>
  <c r="J195" i="2"/>
  <c r="BK193" i="2"/>
  <c r="J191" i="2"/>
  <c r="BK190" i="2"/>
  <c r="J187" i="2"/>
  <c r="BK184" i="2"/>
  <c r="J182" i="2"/>
  <c r="J180" i="2"/>
  <c r="BK178" i="2"/>
  <c r="BK177" i="2"/>
  <c r="J173" i="2"/>
  <c r="J172" i="2"/>
  <c r="J171" i="2"/>
  <c r="BK167" i="2"/>
  <c r="BK166" i="2"/>
  <c r="BK165" i="2"/>
  <c r="BK164" i="2"/>
  <c r="J163" i="2"/>
  <c r="BK162" i="2"/>
  <c r="J159" i="2"/>
  <c r="J152" i="2"/>
  <c r="J150" i="2"/>
  <c r="BK149" i="2"/>
  <c r="BK148" i="2"/>
  <c r="BK146" i="2"/>
  <c r="J145" i="2"/>
  <c r="BK309" i="2"/>
  <c r="BK308" i="2"/>
  <c r="BK305" i="2"/>
  <c r="J300" i="2"/>
  <c r="J299" i="2"/>
  <c r="J288" i="2"/>
  <c r="BK287" i="2"/>
  <c r="BK286" i="2"/>
  <c r="J285" i="2"/>
  <c r="J281" i="2"/>
  <c r="J279" i="2"/>
  <c r="BK278" i="2"/>
  <c r="J277" i="2"/>
  <c r="J269" i="2"/>
  <c r="BK268" i="2"/>
  <c r="BK264" i="2"/>
  <c r="J263" i="2"/>
  <c r="BK262" i="2"/>
  <c r="J261" i="2"/>
  <c r="BK258" i="2"/>
  <c r="BK245" i="2"/>
  <c r="J244" i="2"/>
  <c r="BK243" i="2"/>
  <c r="BK242" i="2"/>
  <c r="J241" i="2"/>
  <c r="BK240" i="2"/>
  <c r="BK239" i="2"/>
  <c r="J238" i="2"/>
  <c r="J235" i="2"/>
  <c r="J230" i="2"/>
  <c r="BK229" i="2"/>
  <c r="J228" i="2"/>
  <c r="J226" i="2"/>
  <c r="J220" i="2"/>
  <c r="J217" i="2"/>
  <c r="BK216" i="2"/>
  <c r="BK215" i="2"/>
  <c r="BK212" i="2"/>
  <c r="BK210" i="2"/>
  <c r="BK209" i="2"/>
  <c r="BK206" i="2"/>
  <c r="J205" i="2"/>
  <c r="BK204" i="2"/>
  <c r="J203" i="2"/>
  <c r="BK199" i="2"/>
  <c r="BK196" i="2"/>
  <c r="J190" i="2"/>
  <c r="BK189" i="2"/>
  <c r="BK187" i="2"/>
  <c r="BK186" i="2"/>
  <c r="BK185" i="2"/>
  <c r="BK181" i="2"/>
  <c r="BK179" i="2"/>
  <c r="J178" i="2"/>
  <c r="J177" i="2"/>
  <c r="BK176" i="2"/>
  <c r="BK168" i="2"/>
  <c r="J167" i="2"/>
  <c r="BK163" i="2"/>
  <c r="BK160" i="2"/>
  <c r="BK159" i="2"/>
  <c r="BK158" i="2"/>
  <c r="J157" i="2"/>
  <c r="J156" i="2"/>
  <c r="J155" i="2"/>
  <c r="BK154" i="2"/>
  <c r="BK152" i="2"/>
  <c r="J148" i="2"/>
  <c r="J147" i="2"/>
  <c r="BK145" i="2"/>
  <c r="J312" i="2"/>
  <c r="J309" i="2"/>
  <c r="J306" i="2"/>
  <c r="BK304" i="2"/>
  <c r="J296" i="2"/>
  <c r="BK295" i="2"/>
  <c r="J294" i="2"/>
  <c r="J292" i="2"/>
  <c r="J291" i="2"/>
  <c r="J290" i="2"/>
  <c r="J287" i="2"/>
  <c r="BK284" i="2"/>
  <c r="BK283" i="2"/>
  <c r="BK282" i="2"/>
  <c r="J280" i="2"/>
  <c r="BK276" i="2"/>
  <c r="J275" i="2"/>
  <c r="J274" i="2"/>
  <c r="J272" i="2"/>
  <c r="J271" i="2"/>
  <c r="BK270" i="2"/>
  <c r="J266" i="2"/>
  <c r="BK265" i="2"/>
  <c r="J264" i="2"/>
  <c r="J259" i="2"/>
  <c r="BK254" i="2"/>
  <c r="J253" i="2"/>
  <c r="BK252" i="2"/>
  <c r="J248" i="2"/>
  <c r="J243" i="2"/>
  <c r="BK238" i="2"/>
  <c r="J236" i="2"/>
  <c r="BK234" i="2"/>
  <c r="J225" i="2"/>
  <c r="BK223" i="2"/>
  <c r="J221" i="2"/>
  <c r="BK220" i="2"/>
  <c r="J219" i="2"/>
  <c r="BK218" i="2"/>
  <c r="BK217" i="2"/>
  <c r="J215" i="2"/>
  <c r="J212" i="2"/>
  <c r="BK208" i="2"/>
  <c r="BK205" i="2"/>
  <c r="J202" i="2"/>
  <c r="J201" i="2"/>
  <c r="J198" i="2"/>
  <c r="BK197" i="2"/>
  <c r="J194" i="2"/>
  <c r="BK188" i="2"/>
  <c r="J184" i="2"/>
  <c r="BK175" i="2"/>
  <c r="J174" i="2"/>
  <c r="BK173" i="2"/>
  <c r="BK172" i="2"/>
  <c r="BK171" i="2"/>
  <c r="J170" i="2"/>
  <c r="J168" i="2"/>
  <c r="J162" i="2"/>
  <c r="BK157" i="2"/>
  <c r="BK156" i="2"/>
  <c r="J153" i="2"/>
  <c r="J149" i="2"/>
  <c r="BK147" i="2"/>
  <c r="J146" i="2"/>
  <c r="J308" i="2"/>
  <c r="BK302" i="2"/>
  <c r="BK300" i="2"/>
  <c r="BK299" i="2"/>
  <c r="J298" i="2"/>
  <c r="BK297" i="2"/>
  <c r="BK296" i="2"/>
  <c r="J295" i="2"/>
  <c r="BK294" i="2"/>
  <c r="BK291" i="2"/>
  <c r="BK288" i="2"/>
  <c r="J286" i="2"/>
  <c r="BK285" i="2"/>
  <c r="J284" i="2"/>
  <c r="J283" i="2"/>
  <c r="J282" i="2"/>
  <c r="BK281" i="2"/>
  <c r="BK280" i="2"/>
  <c r="BK279" i="2"/>
  <c r="J278" i="2"/>
  <c r="BK277" i="2"/>
  <c r="J276" i="2"/>
  <c r="BK272" i="2"/>
  <c r="BK269" i="2"/>
  <c r="J268" i="2"/>
  <c r="J267" i="2"/>
  <c r="J265" i="2"/>
  <c r="J262" i="2"/>
  <c r="BK261" i="2"/>
  <c r="BK259" i="2"/>
  <c r="J258" i="2"/>
  <c r="J256" i="2"/>
  <c r="BK253" i="2"/>
  <c r="J250" i="2"/>
  <c r="J247" i="2"/>
  <c r="BK244" i="2"/>
  <c r="J239" i="2"/>
  <c r="BK237" i="2"/>
  <c r="BK236" i="2"/>
  <c r="BK235" i="2"/>
  <c r="J234" i="2"/>
  <c r="BK232" i="2"/>
  <c r="J231" i="2"/>
  <c r="BK230" i="2"/>
  <c r="J229" i="2"/>
  <c r="BK228" i="2"/>
  <c r="J227" i="2"/>
  <c r="BK226" i="2"/>
  <c r="J222" i="2"/>
  <c r="BK221" i="2"/>
  <c r="BK219" i="2"/>
  <c r="J216" i="2"/>
  <c r="J210" i="2"/>
  <c r="J208" i="2"/>
  <c r="BK207" i="2"/>
  <c r="J206" i="2"/>
  <c r="J204" i="2"/>
  <c r="BK202" i="2"/>
  <c r="BK200" i="2"/>
  <c r="BK198" i="2"/>
  <c r="J197" i="2"/>
  <c r="J196" i="2"/>
  <c r="BK195" i="2"/>
  <c r="BK194" i="2"/>
  <c r="J193" i="2"/>
  <c r="BK191" i="2"/>
  <c r="J189" i="2"/>
  <c r="J188" i="2"/>
  <c r="J186" i="2"/>
  <c r="J185" i="2"/>
  <c r="BK182" i="2"/>
  <c r="J181" i="2"/>
  <c r="BK180" i="2"/>
  <c r="J179" i="2"/>
  <c r="J176" i="2"/>
  <c r="J175" i="2"/>
  <c r="BK174" i="2"/>
  <c r="BK170" i="2"/>
  <c r="J166" i="2"/>
  <c r="J165" i="2"/>
  <c r="J164" i="2"/>
  <c r="J160" i="2"/>
  <c r="J158" i="2"/>
  <c r="BK155" i="2"/>
  <c r="J154" i="2"/>
  <c r="BK153" i="2"/>
  <c r="BK150" i="2"/>
  <c r="AS94" i="1"/>
  <c r="P144" i="2" l="1"/>
  <c r="P192" i="2"/>
  <c r="BK144" i="2"/>
  <c r="BK151" i="2"/>
  <c r="J151" i="2" s="1"/>
  <c r="J99" i="2" s="1"/>
  <c r="R151" i="2"/>
  <c r="BK161" i="2"/>
  <c r="J161" i="2" s="1"/>
  <c r="J100" i="2" s="1"/>
  <c r="R161" i="2"/>
  <c r="T161" i="2"/>
  <c r="R169" i="2"/>
  <c r="BK183" i="2"/>
  <c r="J183" i="2"/>
  <c r="J102" i="2"/>
  <c r="R183" i="2"/>
  <c r="T183" i="2"/>
  <c r="R192" i="2"/>
  <c r="R214" i="2"/>
  <c r="BK224" i="2"/>
  <c r="J224" i="2" s="1"/>
  <c r="J107" i="2" s="1"/>
  <c r="R224" i="2"/>
  <c r="BK233" i="2"/>
  <c r="J233" i="2" s="1"/>
  <c r="J108" i="2" s="1"/>
  <c r="R233" i="2"/>
  <c r="BK246" i="2"/>
  <c r="J246" i="2" s="1"/>
  <c r="J109" i="2" s="1"/>
  <c r="T246" i="2"/>
  <c r="P251" i="2"/>
  <c r="T251" i="2"/>
  <c r="P257" i="2"/>
  <c r="BK260" i="2"/>
  <c r="J260" i="2" s="1"/>
  <c r="J114" i="2" s="1"/>
  <c r="P260" i="2"/>
  <c r="T260" i="2"/>
  <c r="P273" i="2"/>
  <c r="T273" i="2"/>
  <c r="P289" i="2"/>
  <c r="P293" i="2"/>
  <c r="R144" i="2"/>
  <c r="R143" i="2" s="1"/>
  <c r="T144" i="2"/>
  <c r="P151" i="2"/>
  <c r="T151" i="2"/>
  <c r="P161" i="2"/>
  <c r="BK169" i="2"/>
  <c r="J169" i="2"/>
  <c r="J101" i="2" s="1"/>
  <c r="P169" i="2"/>
  <c r="T169" i="2"/>
  <c r="P183" i="2"/>
  <c r="BK192" i="2"/>
  <c r="J192" i="2" s="1"/>
  <c r="J103" i="2" s="1"/>
  <c r="T192" i="2"/>
  <c r="BK214" i="2"/>
  <c r="J214" i="2" s="1"/>
  <c r="J106" i="2" s="1"/>
  <c r="P214" i="2"/>
  <c r="T214" i="2"/>
  <c r="P224" i="2"/>
  <c r="T224" i="2"/>
  <c r="P233" i="2"/>
  <c r="T233" i="2"/>
  <c r="P246" i="2"/>
  <c r="R246" i="2"/>
  <c r="BK251" i="2"/>
  <c r="J251" i="2" s="1"/>
  <c r="J111" i="2" s="1"/>
  <c r="R251" i="2"/>
  <c r="BK257" i="2"/>
  <c r="J257" i="2" s="1"/>
  <c r="J113" i="2" s="1"/>
  <c r="R257" i="2"/>
  <c r="T257" i="2"/>
  <c r="R260" i="2"/>
  <c r="BK273" i="2"/>
  <c r="J273" i="2"/>
  <c r="J115" i="2"/>
  <c r="R273" i="2"/>
  <c r="BK289" i="2"/>
  <c r="J289" i="2"/>
  <c r="J116" i="2"/>
  <c r="R289" i="2"/>
  <c r="T289" i="2"/>
  <c r="BK293" i="2"/>
  <c r="J293" i="2"/>
  <c r="J117" i="2" s="1"/>
  <c r="R293" i="2"/>
  <c r="T293" i="2"/>
  <c r="BK303" i="2"/>
  <c r="J303" i="2" s="1"/>
  <c r="J119" i="2" s="1"/>
  <c r="P303" i="2"/>
  <c r="R303" i="2"/>
  <c r="T303" i="2"/>
  <c r="BK307" i="2"/>
  <c r="J307" i="2"/>
  <c r="J120" i="2"/>
  <c r="P307" i="2"/>
  <c r="R307" i="2"/>
  <c r="T307" i="2"/>
  <c r="E85" i="2"/>
  <c r="J91" i="2"/>
  <c r="BF157" i="2"/>
  <c r="BF174" i="2"/>
  <c r="BF175" i="2"/>
  <c r="BF178" i="2"/>
  <c r="BF180" i="2"/>
  <c r="BF185" i="2"/>
  <c r="BF187" i="2"/>
  <c r="BF188" i="2"/>
  <c r="BF191" i="2"/>
  <c r="BF194" i="2"/>
  <c r="BF195" i="2"/>
  <c r="BF196" i="2"/>
  <c r="BF203" i="2"/>
  <c r="BF209" i="2"/>
  <c r="BF212" i="2"/>
  <c r="BF215" i="2"/>
  <c r="BF226" i="2"/>
  <c r="BF228" i="2"/>
  <c r="BF230" i="2"/>
  <c r="BF236" i="2"/>
  <c r="BF238" i="2"/>
  <c r="BF248" i="2"/>
  <c r="BF254" i="2"/>
  <c r="BF256" i="2"/>
  <c r="BF258" i="2"/>
  <c r="BF259" i="2"/>
  <c r="BF261" i="2"/>
  <c r="BF264" i="2"/>
  <c r="BF267" i="2"/>
  <c r="BF277" i="2"/>
  <c r="BF280" i="2"/>
  <c r="BF282" i="2"/>
  <c r="BF286" i="2"/>
  <c r="BF294" i="2"/>
  <c r="BF296" i="2"/>
  <c r="BF297" i="2"/>
  <c r="BF306" i="2"/>
  <c r="BF308" i="2"/>
  <c r="F92" i="2"/>
  <c r="BF145" i="2"/>
  <c r="BF146" i="2"/>
  <c r="BF148" i="2"/>
  <c r="BF152" i="2"/>
  <c r="BF153" i="2"/>
  <c r="BF160" i="2"/>
  <c r="BF171" i="2"/>
  <c r="BF173" i="2"/>
  <c r="BF182" i="2"/>
  <c r="BF184" i="2"/>
  <c r="BF197" i="2"/>
  <c r="BF198" i="2"/>
  <c r="BF199" i="2"/>
  <c r="BF201" i="2"/>
  <c r="BF205" i="2"/>
  <c r="BF218" i="2"/>
  <c r="BF220" i="2"/>
  <c r="BF237" i="2"/>
  <c r="BF252" i="2"/>
  <c r="BF263" i="2"/>
  <c r="BF270" i="2"/>
  <c r="BF271" i="2"/>
  <c r="BF272" i="2"/>
  <c r="BF274" i="2"/>
  <c r="BF275" i="2"/>
  <c r="BF276" i="2"/>
  <c r="BF278" i="2"/>
  <c r="BF279" i="2"/>
  <c r="BF283" i="2"/>
  <c r="BF285" i="2"/>
  <c r="BF288" i="2"/>
  <c r="BF290" i="2"/>
  <c r="BF291" i="2"/>
  <c r="BF292" i="2"/>
  <c r="BF295" i="2"/>
  <c r="BF305" i="2"/>
  <c r="BK211" i="2"/>
  <c r="J211" i="2" s="1"/>
  <c r="J104" i="2" s="1"/>
  <c r="J136" i="2"/>
  <c r="BF147" i="2"/>
  <c r="BF154" i="2"/>
  <c r="BF156" i="2"/>
  <c r="BF159" i="2"/>
  <c r="BF164" i="2"/>
  <c r="BF166" i="2"/>
  <c r="BF167" i="2"/>
  <c r="BF176" i="2"/>
  <c r="BF189" i="2"/>
  <c r="BF193" i="2"/>
  <c r="BF202" i="2"/>
  <c r="BF204" i="2"/>
  <c r="BF207" i="2"/>
  <c r="BF210" i="2"/>
  <c r="BF216" i="2"/>
  <c r="BF219" i="2"/>
  <c r="BF221" i="2"/>
  <c r="BF223" i="2"/>
  <c r="BF225" i="2"/>
  <c r="BF227" i="2"/>
  <c r="BF229" i="2"/>
  <c r="BF234" i="2"/>
  <c r="BF235" i="2"/>
  <c r="BF240" i="2"/>
  <c r="BF241" i="2"/>
  <c r="BF242" i="2"/>
  <c r="BF243" i="2"/>
  <c r="BF247" i="2"/>
  <c r="BF262" i="2"/>
  <c r="BF265" i="2"/>
  <c r="BF266" i="2"/>
  <c r="BF268" i="2"/>
  <c r="BF284" i="2"/>
  <c r="BF287" i="2"/>
  <c r="BF298" i="2"/>
  <c r="BF309" i="2"/>
  <c r="BF312" i="2"/>
  <c r="BK255" i="2"/>
  <c r="J255" i="2"/>
  <c r="J112" i="2"/>
  <c r="BF149" i="2"/>
  <c r="BF150" i="2"/>
  <c r="BF155" i="2"/>
  <c r="BF158" i="2"/>
  <c r="BF162" i="2"/>
  <c r="BF163" i="2"/>
  <c r="BF165" i="2"/>
  <c r="BF168" i="2"/>
  <c r="BF170" i="2"/>
  <c r="BF172" i="2"/>
  <c r="BF177" i="2"/>
  <c r="BF179" i="2"/>
  <c r="BF181" i="2"/>
  <c r="BF186" i="2"/>
  <c r="BF190" i="2"/>
  <c r="BF200" i="2"/>
  <c r="BF206" i="2"/>
  <c r="BF208" i="2"/>
  <c r="BF217" i="2"/>
  <c r="BF222" i="2"/>
  <c r="BF231" i="2"/>
  <c r="BF232" i="2"/>
  <c r="BF239" i="2"/>
  <c r="BF244" i="2"/>
  <c r="BF245" i="2"/>
  <c r="BF250" i="2"/>
  <c r="BF253" i="2"/>
  <c r="BF269" i="2"/>
  <c r="BF281" i="2"/>
  <c r="BF299" i="2"/>
  <c r="BF300" i="2"/>
  <c r="BF302" i="2"/>
  <c r="BF304" i="2"/>
  <c r="BK249" i="2"/>
  <c r="J249" i="2"/>
  <c r="J110" i="2"/>
  <c r="BK301" i="2"/>
  <c r="J301" i="2" s="1"/>
  <c r="J118" i="2" s="1"/>
  <c r="BK311" i="2"/>
  <c r="J311" i="2" s="1"/>
  <c r="J122" i="2" s="1"/>
  <c r="F33" i="2"/>
  <c r="AZ95" i="1"/>
  <c r="AZ94" i="1" s="1"/>
  <c r="W29" i="1" s="1"/>
  <c r="F35" i="2"/>
  <c r="BB95" i="1"/>
  <c r="BB94" i="1" s="1"/>
  <c r="AX94" i="1" s="1"/>
  <c r="F37" i="2"/>
  <c r="BD95" i="1"/>
  <c r="BD94" i="1" s="1"/>
  <c r="W33" i="1" s="1"/>
  <c r="J33" i="2"/>
  <c r="AV95" i="1"/>
  <c r="F36" i="2"/>
  <c r="BC95" i="1" s="1"/>
  <c r="BC94" i="1" s="1"/>
  <c r="W32" i="1" s="1"/>
  <c r="T213" i="2" l="1"/>
  <c r="R213" i="2"/>
  <c r="R142" i="2"/>
  <c r="P213" i="2"/>
  <c r="BK143" i="2"/>
  <c r="J143" i="2"/>
  <c r="J97" i="2"/>
  <c r="P143" i="2"/>
  <c r="P142" i="2" s="1"/>
  <c r="AU95" i="1" s="1"/>
  <c r="AU94" i="1" s="1"/>
  <c r="T143" i="2"/>
  <c r="T142" i="2"/>
  <c r="J144" i="2"/>
  <c r="J98" i="2"/>
  <c r="BK213" i="2"/>
  <c r="J213" i="2"/>
  <c r="J105" i="2" s="1"/>
  <c r="BK310" i="2"/>
  <c r="J310" i="2"/>
  <c r="J121" i="2"/>
  <c r="W31" i="1"/>
  <c r="AV94" i="1"/>
  <c r="AK29" i="1"/>
  <c r="F34" i="2"/>
  <c r="BA95" i="1" s="1"/>
  <c r="BA94" i="1" s="1"/>
  <c r="W30" i="1" s="1"/>
  <c r="AY94" i="1"/>
  <c r="J34" i="2"/>
  <c r="AW95" i="1"/>
  <c r="AT95" i="1"/>
  <c r="BK142" i="2" l="1"/>
  <c r="J142" i="2"/>
  <c r="J30" i="2" s="1"/>
  <c r="AG95" i="1" s="1"/>
  <c r="AG94" i="1" s="1"/>
  <c r="AK26" i="1" s="1"/>
  <c r="AW94" i="1"/>
  <c r="AK30" i="1"/>
  <c r="AN95" i="1" l="1"/>
  <c r="J96" i="2"/>
  <c r="J39" i="2"/>
  <c r="AK35" i="1"/>
  <c r="AT94" i="1"/>
  <c r="AN94" i="1" l="1"/>
</calcChain>
</file>

<file path=xl/sharedStrings.xml><?xml version="1.0" encoding="utf-8"?>
<sst xmlns="http://schemas.openxmlformats.org/spreadsheetml/2006/main" count="2467" uniqueCount="751">
  <si>
    <t>Export Komplet</t>
  </si>
  <si>
    <t/>
  </si>
  <si>
    <t>2.0</t>
  </si>
  <si>
    <t>False</t>
  </si>
  <si>
    <t>{7ecb8b54-d418-446c-9430-399718d85990}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</si>
  <si>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</si>
  <si>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</si>
  <si>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</si>
  <si>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</si>
  <si>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</si>
  <si>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</si>
  <si>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</si>
  <si>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</si>
  <si>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</si>
  <si>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Prístavba stravovacieho a sociálneho zariadenia pre materskú školu v Slanskom Novom Meste</t>
  </si>
  <si>
    <t>JKSO:</t>
  </si>
  <si>
    <t>KS:</t>
  </si>
  <si>
    <t>Miesto:</t>
  </si>
  <si>
    <t>Slanské Nové Mesto</t>
  </si>
  <si>
    <t>Dátum:</t>
  </si>
  <si>
    <t>Objednávateľ:</t>
  </si>
  <si>
    <t>IČO:</t>
  </si>
  <si>
    <t>Obec Slanské Nové Mesto</t>
  </si>
  <si>
    <t>IČ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</si>
  <si>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</si>
  <si>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</si>
  <si>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</si>
  <si>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</si>
  <si>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</si>
  <si>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</si>
  <si>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</si>
  <si>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Ing. Michal Boršč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</si>
  <si>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</si>
  <si>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</si>
  <si>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</si>
  <si>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</si>
  <si>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</si>
  <si>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</si>
  <si>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</si>
  <si>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</si>
  <si>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</si>
  <si>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</si>
  <si>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</si>
  <si>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</si>
  <si>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</si>
  <si>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</si>
  <si>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</si>
  <si>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</si>
  <si>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</si>
  <si>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</si>
  <si>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</si>
  <si>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</si>
  <si>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</si>
  <si>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</si>
  <si>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</si>
  <si>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</si>
  <si>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</si>
  <si>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</si>
  <si>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</si>
  <si>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</si>
  <si>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</si>
  <si>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</si>
  <si>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</si>
  <si>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</si>
  <si>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</si>
  <si>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</si>
  <si>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</si>
  <si>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</si>
  <si>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</si>
  <si>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</si>
  <si>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</si>
  <si>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</si>
  <si>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</si>
  <si>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</si>
  <si>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</si>
  <si>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</si>
  <si>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</si>
  <si>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</si>
  <si>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skolka slanske mesto</t>
  </si>
  <si>
    <t>SO 01 - Prístavba MŠ</t>
  </si>
  <si>
    <t>STA</t>
  </si>
  <si>
    <t>1</t>
  </si>
  <si>
    <t>{254a9187-38c7-4c53-bc84-242ecdbd0df2}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</si>
  <si>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</si>
  <si>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</si>
  <si>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</si>
  <si>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</si>
  <si>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</si>
  <si>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</si>
  <si>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</si>
  <si>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</si>
  <si>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</si>
  <si>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</si>
  <si>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</si>
  <si>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</si>
  <si>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</si>
  <si>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</si>
  <si>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</si>
  <si>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</si>
  <si>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</si>
  <si>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</si>
  <si>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</si>
  <si>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</si>
  <si>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</si>
  <si>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725 - Zdravotechnika - zariaďovacie predmety</t>
  </si>
  <si>
    <t xml:space="preserve">    735 - Ústredné kúrenie - vykurovacie telesá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</si>
  <si>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</si>
  <si>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</si>
  <si>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</si>
  <si>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</si>
  <si>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</si>
  <si>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</si>
  <si>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781 - Obklady</t>
  </si>
  <si>
    <t xml:space="preserve">    784 - Maľby</t>
  </si>
  <si>
    <t>M - Práce a dodávky M</t>
  </si>
  <si>
    <t xml:space="preserve">    21-M - Elektromontáže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</si>
  <si>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</si>
  <si>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</si>
  <si>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</si>
  <si>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</si>
  <si>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</si>
  <si>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</si>
  <si>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</si>
  <si>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</si>
  <si>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</si>
  <si>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</si>
  <si>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</si>
  <si>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</si>
  <si>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</si>
  <si>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</si>
  <si>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</si>
  <si>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</si>
  <si>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</si>
  <si>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132201101.S</t>
  </si>
  <si>
    <t>Výkop ryhy do šírky 600 mm v horn.3 do 100 m3</t>
  </si>
  <si>
    <t>m3</t>
  </si>
  <si>
    <t>4</t>
  </si>
  <si>
    <t>2</t>
  </si>
  <si>
    <t>2051551090</t>
  </si>
  <si>
    <t>132201109.S</t>
  </si>
  <si>
    <t>Príplatok k cene za lepivosť pri hĺbení rýh šírky do 600 mm zapažených i nezapažených s urovnaním dna v hornine 3</t>
  </si>
  <si>
    <t>-1833450069</t>
  </si>
  <si>
    <t>3</t>
  </si>
  <si>
    <t>162201102.S</t>
  </si>
  <si>
    <t>Vodorovné premiestnenie výkopku z horniny 1-4 nad 20-50m</t>
  </si>
  <si>
    <t>-1987084775</t>
  </si>
  <si>
    <t>162501102.S</t>
  </si>
  <si>
    <t>Vodorovné premiestnenie výkopku po spevnenej ceste z horniny tr.1-4, do 100 m3 na vzdialenosť do 3000 m</t>
  </si>
  <si>
    <t>-598566568</t>
  </si>
  <si>
    <t>5</t>
  </si>
  <si>
    <t>171201101.S</t>
  </si>
  <si>
    <t>Uloženie sypaniny do násypov s rozprestretím sypaniny vo vrstvách a s hrubým urovnaním nezhutnených</t>
  </si>
  <si>
    <t>1309597614</t>
  </si>
  <si>
    <t>6</t>
  </si>
  <si>
    <t>171201201.S</t>
  </si>
  <si>
    <t>Uloženie sypaniny na skládky do 100 m3</t>
  </si>
  <si>
    <t>490706965</t>
  </si>
  <si>
    <t>Zakladanie</t>
  </si>
  <si>
    <t>7</t>
  </si>
  <si>
    <t>271533001.S</t>
  </si>
  <si>
    <t>Násyp pod základové konštrukcie so zhutnením z  kameniva hrubého drveného fr.32-63 mm</t>
  </si>
  <si>
    <t>-36604729</t>
  </si>
  <si>
    <t>8</t>
  </si>
  <si>
    <t>273321511.S</t>
  </si>
  <si>
    <t>Betón základových dosiek, železový (bez výstuže), tr. C 30/37</t>
  </si>
  <si>
    <t>593716002</t>
  </si>
  <si>
    <t>9</t>
  </si>
  <si>
    <t>273351215.S</t>
  </si>
  <si>
    <t>Debnenie stien základových dosiek, zhotovenie-dielce</t>
  </si>
  <si>
    <t>m2</t>
  </si>
  <si>
    <t>-1439077068</t>
  </si>
  <si>
    <t>10</t>
  </si>
  <si>
    <t>273351216.S</t>
  </si>
  <si>
    <t>Debnenie stien základových dosiek, odstránenie-dielce</t>
  </si>
  <si>
    <t>623608407</t>
  </si>
  <si>
    <t>11</t>
  </si>
  <si>
    <t>273362442.S</t>
  </si>
  <si>
    <t>Výstuž základových dosiek zo zvár. sietí KARI, priemer drôtu 6/6 mm, veľkosť oka 150x150 mm</t>
  </si>
  <si>
    <t>1663267197</t>
  </si>
  <si>
    <t>12</t>
  </si>
  <si>
    <t>274271051.S</t>
  </si>
  <si>
    <t>Murivo základových pásov (m3) z betónových debniacich tvárnic s betónovou výplňou C 16/20 hrúbky 400 mm</t>
  </si>
  <si>
    <t>-1357098813</t>
  </si>
  <si>
    <t>13</t>
  </si>
  <si>
    <t>274313611.S</t>
  </si>
  <si>
    <t>Betón základových pásov, prostý tr. C 16/20</t>
  </si>
  <si>
    <t>-698356026</t>
  </si>
  <si>
    <t>14</t>
  </si>
  <si>
    <t>274361825</t>
  </si>
  <si>
    <t>Výstuž pre murivo základových pásov PREMAC s betónovou výplňou z ocele 10505</t>
  </si>
  <si>
    <t>t</t>
  </si>
  <si>
    <t>-911505587</t>
  </si>
  <si>
    <t>15</t>
  </si>
  <si>
    <t>279100003</t>
  </si>
  <si>
    <t>Prestup v základoch z vláknocem. rúr PFR-Permur dĺžky do 400 mm, DN 80, potrubie vonk.pr. 20-40 mm (bez sady PDE-Permur)</t>
  </si>
  <si>
    <t>ks</t>
  </si>
  <si>
    <t>-154419381</t>
  </si>
  <si>
    <t>Zvislé a kompletné konštrukcie</t>
  </si>
  <si>
    <t>16</t>
  </si>
  <si>
    <t>311273123</t>
  </si>
  <si>
    <t>Murivo nosné (m3) z tvárnic YTONG Lambda YQ hr. 375 mm P2-300 PDK, na MVC a maltu YTONG (375x249x599)</t>
  </si>
  <si>
    <t>-1520122103</t>
  </si>
  <si>
    <t>17</t>
  </si>
  <si>
    <t>317165101</t>
  </si>
  <si>
    <t>Prekladový trámec YTONG šírky 125 mm, výšky 124 mm, dĺžky 1150 mm</t>
  </si>
  <si>
    <t>-1912008916</t>
  </si>
  <si>
    <t>18</t>
  </si>
  <si>
    <t>317165102</t>
  </si>
  <si>
    <t>Prekladový trámec YTONG šírky 125 mm, výšky 124 mm, dĺžky 1300 mm</t>
  </si>
  <si>
    <t>6994386</t>
  </si>
  <si>
    <t>19</t>
  </si>
  <si>
    <t>317165104</t>
  </si>
  <si>
    <t>Prekladový trámec YTONG šírky 125 mm, výšky 124 mm, dĺžky 1750 mm</t>
  </si>
  <si>
    <t>-1020252853</t>
  </si>
  <si>
    <t>317165109</t>
  </si>
  <si>
    <t>Prekladový trámec YTONG šírky 125 mm, výšky 124 mm, dĺžky 3000 mm</t>
  </si>
  <si>
    <t>1492773322</t>
  </si>
  <si>
    <t>21</t>
  </si>
  <si>
    <t>317165121</t>
  </si>
  <si>
    <t>Prekladový trámec YTONG šírky 150 mm, výšky 124 mm, dĺžky 1150 mm</t>
  </si>
  <si>
    <t>-1516722677</t>
  </si>
  <si>
    <t>22</t>
  </si>
  <si>
    <t>342272104</t>
  </si>
  <si>
    <t>Priečky z tvárnic YTONG hr. 150 mm P2-500 hladkých, na MVC a maltu YTONG (150x249x599)</t>
  </si>
  <si>
    <t>-110011799</t>
  </si>
  <si>
    <t>Vodorovné konštrukcie</t>
  </si>
  <si>
    <t>23</t>
  </si>
  <si>
    <t>411142064</t>
  </si>
  <si>
    <t>Strop YTONG Klasik z nosníkov typu "A" a vložiek Ytong Klasik 200, P4-500, dĺžky 6400 mm, s podoprením a dobetónovaním medzi vložkami</t>
  </si>
  <si>
    <t>-1737587968</t>
  </si>
  <si>
    <t>24</t>
  </si>
  <si>
    <t>411142090</t>
  </si>
  <si>
    <t>Nadbetonávka stropu YTONG Klasik betónom C 20/25 hrúbky 50 mm</t>
  </si>
  <si>
    <t>-1451972550</t>
  </si>
  <si>
    <t>25</t>
  </si>
  <si>
    <t>411354171.S</t>
  </si>
  <si>
    <t>Podporná konštrukcia stropov výšky do 4 m pre zaťaženie do 5 kPa zhotovenie</t>
  </si>
  <si>
    <t>198608853</t>
  </si>
  <si>
    <t>26</t>
  </si>
  <si>
    <t>411354172.S</t>
  </si>
  <si>
    <t>Podporná konštrukcia stropov výšky do 4 m pre zaťaženie do 5 kPa odstránenie</t>
  </si>
  <si>
    <t>646871177</t>
  </si>
  <si>
    <t>27</t>
  </si>
  <si>
    <t>411361821.S</t>
  </si>
  <si>
    <t>Výstuž stropov doskových, trámových, vložkových,konzolových alebo balkónových, 10505</t>
  </si>
  <si>
    <t>1562713389</t>
  </si>
  <si>
    <t>28</t>
  </si>
  <si>
    <t>417270375</t>
  </si>
  <si>
    <t>U profil YTONG 375x599x249 P4-500</t>
  </si>
  <si>
    <t>m</t>
  </si>
  <si>
    <t>1483625030</t>
  </si>
  <si>
    <t>29</t>
  </si>
  <si>
    <t>417351115.S</t>
  </si>
  <si>
    <t>Debnenie bočníc stužujúcich pásov a vencov vrátane vzpier zhotovenie</t>
  </si>
  <si>
    <t>-1543570269</t>
  </si>
  <si>
    <t>30</t>
  </si>
  <si>
    <t>417351116.S</t>
  </si>
  <si>
    <t>Debnenie bočníc stužujúcich pásov a vencov vrátane vzpier odstránenie</t>
  </si>
  <si>
    <t>-1532337407</t>
  </si>
  <si>
    <t>31</t>
  </si>
  <si>
    <t>417361821.S</t>
  </si>
  <si>
    <t>Výstuž stužujúcich pásov a vencov z betonárskej ocele 10505</t>
  </si>
  <si>
    <t>-1193860233</t>
  </si>
  <si>
    <t>32</t>
  </si>
  <si>
    <t>430321414.S</t>
  </si>
  <si>
    <t>Schodiskové konštrukcie, betón železový tr. C 25/30</t>
  </si>
  <si>
    <t>788506572</t>
  </si>
  <si>
    <t>33</t>
  </si>
  <si>
    <t>430361821.S</t>
  </si>
  <si>
    <t>Výstuž schodiskových konštrukcií z betonárskej ocele 10505</t>
  </si>
  <si>
    <t>123832371</t>
  </si>
  <si>
    <t>34</t>
  </si>
  <si>
    <t>431351121.S</t>
  </si>
  <si>
    <t>Debnenie do 4 m výšky - podest a podstupňových dosiek pôdorysne priamočiarych zhotovenie</t>
  </si>
  <si>
    <t>-642979741</t>
  </si>
  <si>
    <t>35</t>
  </si>
  <si>
    <t>431351122.S</t>
  </si>
  <si>
    <t>Debnenie do 4 m výšky - podest a podstupňových dosiek pôdorysne priamočiarych odstránenie</t>
  </si>
  <si>
    <t>-1335429626</t>
  </si>
  <si>
    <t>Úpravy povrchov, podlahy, osadenie</t>
  </si>
  <si>
    <t>36</t>
  </si>
  <si>
    <t>611460341.S</t>
  </si>
  <si>
    <t>Vnútorná omietka stropov tepelnoizolačná, hr. 10 mm</t>
  </si>
  <si>
    <t>2063158951</t>
  </si>
  <si>
    <t>37</t>
  </si>
  <si>
    <t>611481119.S</t>
  </si>
  <si>
    <t>Potiahnutie vnútorných stropov sklotextílnou mriežkou s celoplošným prilepením</t>
  </si>
  <si>
    <t>383204684</t>
  </si>
  <si>
    <t>38</t>
  </si>
  <si>
    <t>612460341.S</t>
  </si>
  <si>
    <t>Vnútorná omietka stien tepelnoizolačná, hr. 10 mm</t>
  </si>
  <si>
    <t>430781235</t>
  </si>
  <si>
    <t>39</t>
  </si>
  <si>
    <t>612481119.S</t>
  </si>
  <si>
    <t>Potiahnutie vnútorných stien sklotextílnou mriežkou s celoplošným prilepením</t>
  </si>
  <si>
    <t>1947771147</t>
  </si>
  <si>
    <t>40</t>
  </si>
  <si>
    <t>622464231</t>
  </si>
  <si>
    <t>Vonkajšia omietka stien tenkovrstvová BAUMIT, silikónová, Baumit SilikonTop, škrabaná, hr. 1,5 mm</t>
  </si>
  <si>
    <t>-1377443113</t>
  </si>
  <si>
    <t>41</t>
  </si>
  <si>
    <t>622466116</t>
  </si>
  <si>
    <t>Príprava vonkajšieho podkladu stien BAUMIT, Univerzálny základ (Baumit UniPrimer)</t>
  </si>
  <si>
    <t>1174026856</t>
  </si>
  <si>
    <t>42</t>
  </si>
  <si>
    <t>622481119.S</t>
  </si>
  <si>
    <t>Potiahnutie vonkajších stien sklotextílnou mriežkou s celoplošným prilepením</t>
  </si>
  <si>
    <t>828129330</t>
  </si>
  <si>
    <t>43</t>
  </si>
  <si>
    <t>632451055</t>
  </si>
  <si>
    <t>Poter pieskovocementový hr. nad 50 do 60 mm (krycí nášľapný)</t>
  </si>
  <si>
    <t>1288776396</t>
  </si>
  <si>
    <t>Ostatné konštrukcie a práce-búranie</t>
  </si>
  <si>
    <t>44</t>
  </si>
  <si>
    <t>941941031.S</t>
  </si>
  <si>
    <t>Montáž lešenia ľahkého pracovného radového s podlahami šírky od 0,80 do 1,00 m, výšky do 10 m</t>
  </si>
  <si>
    <t>-1290180999</t>
  </si>
  <si>
    <t>45</t>
  </si>
  <si>
    <t>941941191.S</t>
  </si>
  <si>
    <t>Príplatok za prvý a každý ďalší i začatý mesiac použitia lešenia ľahkého pracovného radového s podlahami šírky od 0,80 do 1,00 m, výšky do 10 m</t>
  </si>
  <si>
    <t>-1505909787</t>
  </si>
  <si>
    <t>46</t>
  </si>
  <si>
    <t>941941831.S</t>
  </si>
  <si>
    <t>Demontáž lešenia ľahkého pracovného radového s podlahami šírky nad 0,80 do 1,00 m, výšky do 10 m</t>
  </si>
  <si>
    <t>1223982437</t>
  </si>
  <si>
    <t>47</t>
  </si>
  <si>
    <t>962022391</t>
  </si>
  <si>
    <t>Búranie muriva alebo vybúranie otvorov plochy nad 4 m2 nadzákladového kamenného príp. zmieš. na akúkoľvek maltu,  -2,38500t</t>
  </si>
  <si>
    <t>2078710907</t>
  </si>
  <si>
    <t>48</t>
  </si>
  <si>
    <t>962031132</t>
  </si>
  <si>
    <t>Búranie priečok alebo vybúranie otvorov plochy nad 4 m2 z tehál pálených, plných alebo dutých hr. do 150 mm,  -0,19600t</t>
  </si>
  <si>
    <t>1147852690</t>
  </si>
  <si>
    <t>49</t>
  </si>
  <si>
    <t>963042819</t>
  </si>
  <si>
    <t>Búranie akýchkoľvek betónových schodiskových stupňov zhotovených na mieste,  -0,07000t</t>
  </si>
  <si>
    <t>1668098313</t>
  </si>
  <si>
    <t>50</t>
  </si>
  <si>
    <t>965043441</t>
  </si>
  <si>
    <t>Búranie podkladov pod dlažby, liatych dlažieb a mazanín,betón s poterom,teracom hr.do 150 mm,  plochy nad 4 m2 -2,20000t</t>
  </si>
  <si>
    <t>1846233482</t>
  </si>
  <si>
    <t>51</t>
  </si>
  <si>
    <t>965082930</t>
  </si>
  <si>
    <t>Odstránenie násypu pod podlahami alebo na strechách, hr.do 200 mm,  -1,40000t</t>
  </si>
  <si>
    <t>-728728227</t>
  </si>
  <si>
    <t>52</t>
  </si>
  <si>
    <t>968061125.S</t>
  </si>
  <si>
    <t>Vyvesenie dreveného dverného krídla do suti plochy do 2 m2, -0,02400t</t>
  </si>
  <si>
    <t>-1170700303</t>
  </si>
  <si>
    <t>53</t>
  </si>
  <si>
    <t>968072455.S</t>
  </si>
  <si>
    <t>Vybúranie kovových dverových zárubní plochy do 2 m2,  -0,07600t</t>
  </si>
  <si>
    <t>-1379947873</t>
  </si>
  <si>
    <t>54</t>
  </si>
  <si>
    <t>979081111</t>
  </si>
  <si>
    <t>Odvoz sutiny a vybúraných hmôt na skládku do 1 km</t>
  </si>
  <si>
    <t>639337956</t>
  </si>
  <si>
    <t>55</t>
  </si>
  <si>
    <t>979081121</t>
  </si>
  <si>
    <t>Odvoz sutiny a vybúraných hmôt na skládku za každý ďalší 1 km</t>
  </si>
  <si>
    <t>1259756582</t>
  </si>
  <si>
    <t>56</t>
  </si>
  <si>
    <t>979082111</t>
  </si>
  <si>
    <t>Vnútrostavenisková doprava sutiny a vybúraných hmôt do 10 m</t>
  </si>
  <si>
    <t>-1062654450</t>
  </si>
  <si>
    <t>57</t>
  </si>
  <si>
    <t>979082121</t>
  </si>
  <si>
    <t>Vnútrostavenisková doprava sutiny a vybúraných hmôt za každých ďalších 5 m</t>
  </si>
  <si>
    <t>892996875</t>
  </si>
  <si>
    <t>58</t>
  </si>
  <si>
    <t>979089012</t>
  </si>
  <si>
    <t>Poplatok za skladovanie - betón, tehly, dlaždice (17 01) ostatné</t>
  </si>
  <si>
    <t>-807411841</t>
  </si>
  <si>
    <t>59</t>
  </si>
  <si>
    <t>979089112</t>
  </si>
  <si>
    <t>Poplatok za skladovanie - drevo, sklo, plasty (17 02 ), ostatné</t>
  </si>
  <si>
    <t>-1743341042</t>
  </si>
  <si>
    <t>60</t>
  </si>
  <si>
    <t>979089711</t>
  </si>
  <si>
    <t>Prenájom kontajneru 2 m3</t>
  </si>
  <si>
    <t>-694831225</t>
  </si>
  <si>
    <t>61</t>
  </si>
  <si>
    <t>979089713</t>
  </si>
  <si>
    <t>Prenájom kontajneru 7 m3</t>
  </si>
  <si>
    <t>-1673255489</t>
  </si>
  <si>
    <t>99</t>
  </si>
  <si>
    <t>Presun hmôt HSV</t>
  </si>
  <si>
    <t>62</t>
  </si>
  <si>
    <t>998011001.S</t>
  </si>
  <si>
    <t>Presun hmôt pre budovy (801, 803, 812), zvislá konštr. z tehál, tvárnic, z kovu výšky do 6 m</t>
  </si>
  <si>
    <t>-1756360290</t>
  </si>
  <si>
    <t>PSV</t>
  </si>
  <si>
    <t>Práce a dodávky PSV</t>
  </si>
  <si>
    <t>711</t>
  </si>
  <si>
    <t>Izolácie proti vode a vlhkosti</t>
  </si>
  <si>
    <t>63</t>
  </si>
  <si>
    <t>711111001.S</t>
  </si>
  <si>
    <t>Zhotovenie izolácie proti zemnej vlhkosti vodorovná náterom penetračným za studena</t>
  </si>
  <si>
    <t>-1126115703</t>
  </si>
  <si>
    <t>64</t>
  </si>
  <si>
    <t>M</t>
  </si>
  <si>
    <t>246170000900</t>
  </si>
  <si>
    <t>Lak asfaltový ALP-PENETRAL SN v sudoch</t>
  </si>
  <si>
    <t>671729196</t>
  </si>
  <si>
    <t>65</t>
  </si>
  <si>
    <t>711112001.S</t>
  </si>
  <si>
    <t>Zhotovenie  izolácie proti zemnej vlhkosti zvislá penetračným náterom za studena</t>
  </si>
  <si>
    <t>-912251939</t>
  </si>
  <si>
    <t>66</t>
  </si>
  <si>
    <t>1748883718</t>
  </si>
  <si>
    <t>67</t>
  </si>
  <si>
    <t>711141559.S</t>
  </si>
  <si>
    <t>Zhotovenie  izolácie proti zemnej vlhkosti a tlakovej vode vodorovná NAIP pritavením</t>
  </si>
  <si>
    <t>1400873600</t>
  </si>
  <si>
    <t>68</t>
  </si>
  <si>
    <t>628310001200</t>
  </si>
  <si>
    <t xml:space="preserve">Pás asfaltový  pre spodné vrstvy hydroizolačných systémov </t>
  </si>
  <si>
    <t>-406870526</t>
  </si>
  <si>
    <t>69</t>
  </si>
  <si>
    <t>711142559.S</t>
  </si>
  <si>
    <t>Zhotovenie  izolácie proti zemnej vlhkosti a tlakovej vode zvislá NAIP pritavením</t>
  </si>
  <si>
    <t>-2008024286</t>
  </si>
  <si>
    <t>70</t>
  </si>
  <si>
    <t>327589349</t>
  </si>
  <si>
    <t>71</t>
  </si>
  <si>
    <t>998711202.S</t>
  </si>
  <si>
    <t>Presun hmôt pre izoláciu proti vode v objektoch výšky nad 6 do 12 m</t>
  </si>
  <si>
    <t>%</t>
  </si>
  <si>
    <t>108182192</t>
  </si>
  <si>
    <t>712</t>
  </si>
  <si>
    <t>Izolácie striech, povlakové krytiny</t>
  </si>
  <si>
    <t>72</t>
  </si>
  <si>
    <t>712290010.S</t>
  </si>
  <si>
    <t>Zhotovenie parozábrany pre strechy ploché do 10°</t>
  </si>
  <si>
    <t>-719746328</t>
  </si>
  <si>
    <t>73</t>
  </si>
  <si>
    <t>1894670222</t>
  </si>
  <si>
    <t>74</t>
  </si>
  <si>
    <t>712370070.S</t>
  </si>
  <si>
    <t>Zhotovenie povlakovej krytiny striech plochých do 10° PVC-P fóliou upevnenou prikotvením so zvarením spoju</t>
  </si>
  <si>
    <t>-1605498987</t>
  </si>
  <si>
    <t>75</t>
  </si>
  <si>
    <t>283220002700</t>
  </si>
  <si>
    <t>Strešná hydroizolačná fólia , hr. 1,5 mm, rozmer 2x15 m, vystužená skleným vláknom, pre kotvený systém, farba tmavosivá</t>
  </si>
  <si>
    <t>-909976552</t>
  </si>
  <si>
    <t>76</t>
  </si>
  <si>
    <t>311970001700</t>
  </si>
  <si>
    <t>Vrut FATRAFOL SK-RB Power do dĺžky 220 mm na upevnenie do dosiek POLSID a HERAKLID, FATRA IZOLFA</t>
  </si>
  <si>
    <t>877834697</t>
  </si>
  <si>
    <t>77</t>
  </si>
  <si>
    <t>712990040.S</t>
  </si>
  <si>
    <t>Položenie geotextílie vodorovne alebo zvislo na strechy ploché do 10°</t>
  </si>
  <si>
    <t>476649819</t>
  </si>
  <si>
    <t>78</t>
  </si>
  <si>
    <t>693110001200</t>
  </si>
  <si>
    <t>Geotextília polypropylénová Tatratex GTX N PP 300, šírka 1,75-3,5 m, dĺžka 90 m, hrúbka 2,7 mm, netkaná, MIVA</t>
  </si>
  <si>
    <t>-1730286189</t>
  </si>
  <si>
    <t>79</t>
  </si>
  <si>
    <t>998712101.S</t>
  </si>
  <si>
    <t>Presun hmôt pre izoláciu povlakovej krytiny v objektoch výšky do 6 m</t>
  </si>
  <si>
    <t>-40064949</t>
  </si>
  <si>
    <t>713</t>
  </si>
  <si>
    <t>Izolácie tepelné</t>
  </si>
  <si>
    <t>80</t>
  </si>
  <si>
    <t>713120010</t>
  </si>
  <si>
    <t>Zakrývanie tepelnej izolácie podláh fóliou</t>
  </si>
  <si>
    <t>1630844499</t>
  </si>
  <si>
    <t>81</t>
  </si>
  <si>
    <t>283230011400.S</t>
  </si>
  <si>
    <t>Krycia PE fólia hr. 0,12 mm, pre podlahové vykurovanie</t>
  </si>
  <si>
    <t>1422725092</t>
  </si>
  <si>
    <t>82</t>
  </si>
  <si>
    <t>713122121</t>
  </si>
  <si>
    <t>Montáž tepelnej izolácie podláh polystyrénom, kladeným voľne v dvoch vrstvách</t>
  </si>
  <si>
    <t>-265259121</t>
  </si>
  <si>
    <t>83</t>
  </si>
  <si>
    <t>2837653440</t>
  </si>
  <si>
    <t>EPS ROOF 150S penový polystyrén, hrúbka 60 mm</t>
  </si>
  <si>
    <t>405985519</t>
  </si>
  <si>
    <t>84</t>
  </si>
  <si>
    <t>713132132</t>
  </si>
  <si>
    <t>Montáž tepelnej izolácie stien polystyrénom, celoplošným prilepením</t>
  </si>
  <si>
    <t>-964627729</t>
  </si>
  <si>
    <t>85</t>
  </si>
  <si>
    <t>2837653304</t>
  </si>
  <si>
    <t>EPS Facade 70F penový polystyrén, hrúbka 50 mm</t>
  </si>
  <si>
    <t>-1675078441</t>
  </si>
  <si>
    <t>86</t>
  </si>
  <si>
    <t>289</t>
  </si>
  <si>
    <t>STYRODUR 2800 C hrúbka 40 mm</t>
  </si>
  <si>
    <t>-2005200135</t>
  </si>
  <si>
    <t>87</t>
  </si>
  <si>
    <t>713142155</t>
  </si>
  <si>
    <t>Montáž TI striech plochých do 10° polystyrénom, rozloženej v jednej vrstve, prikotvením</t>
  </si>
  <si>
    <t>787191563</t>
  </si>
  <si>
    <t>88</t>
  </si>
  <si>
    <t>2837653449</t>
  </si>
  <si>
    <t>EPS ROOF 150S penový polystyrén, hrúbka 200 mm</t>
  </si>
  <si>
    <t>-1086402059</t>
  </si>
  <si>
    <t>89</t>
  </si>
  <si>
    <t>713142160</t>
  </si>
  <si>
    <t>Montáž tepelnej izolácie striech plochých do 10° spádovými doskami z polystyrénu v jednej vrstve</t>
  </si>
  <si>
    <t>-2121899073</t>
  </si>
  <si>
    <t>90</t>
  </si>
  <si>
    <t>283760007400</t>
  </si>
  <si>
    <t>Spádová doska zo sivého EPS 100S pre vyspádovanie plochých striech, ISOVER</t>
  </si>
  <si>
    <t>1864865940</t>
  </si>
  <si>
    <t>91</t>
  </si>
  <si>
    <t>998713202</t>
  </si>
  <si>
    <t>Presun hmôt pre izolácie tepelné v objektoch výšky nad 6 m do 12 m</t>
  </si>
  <si>
    <t>1955041103</t>
  </si>
  <si>
    <t>721</t>
  </si>
  <si>
    <t>Zdravotechnika - vnútorná kanalizácia</t>
  </si>
  <si>
    <t>92</t>
  </si>
  <si>
    <t>721171111.S</t>
  </si>
  <si>
    <t>Potrubie z PVC - U odpadové ležaté hrdlové D 140x2,8 mm</t>
  </si>
  <si>
    <t>1628829084</t>
  </si>
  <si>
    <t>93</t>
  </si>
  <si>
    <t>721172111.S</t>
  </si>
  <si>
    <t>Potrubie z PVC - U odpadové zvislé hrdlové D 125x2,8 mm</t>
  </si>
  <si>
    <t>-1221606706</t>
  </si>
  <si>
    <t>722</t>
  </si>
  <si>
    <t>Zdravotechnika - vnútorný vodovod</t>
  </si>
  <si>
    <t>94</t>
  </si>
  <si>
    <t>722172336.S</t>
  </si>
  <si>
    <t>Montáž vodovodného PP-R potrubia polyfúznym zváraním PN 16 D 32</t>
  </si>
  <si>
    <t>1629983001</t>
  </si>
  <si>
    <t>725</t>
  </si>
  <si>
    <t>Zdravotechnika - zariaďovacie predmety</t>
  </si>
  <si>
    <t>95</t>
  </si>
  <si>
    <t>725110811.S</t>
  </si>
  <si>
    <t>Demontáž záchoda splachovacieho s nádržou alebo s tlakovým splachovačom,  -0,01933t</t>
  </si>
  <si>
    <t>súb.</t>
  </si>
  <si>
    <t>-48293095</t>
  </si>
  <si>
    <t>96</t>
  </si>
  <si>
    <t>725119105</t>
  </si>
  <si>
    <t>ZTI</t>
  </si>
  <si>
    <t>-542434987</t>
  </si>
  <si>
    <t>97</t>
  </si>
  <si>
    <t>725210821.S</t>
  </si>
  <si>
    <t>Demontáž umývadiel alebo umývadielok bez výtokovej armatúry,  -0,01946t</t>
  </si>
  <si>
    <t>-277986522</t>
  </si>
  <si>
    <t>735</t>
  </si>
  <si>
    <t>Ústredné kúrenie - vykurovacie telesá</t>
  </si>
  <si>
    <t>98</t>
  </si>
  <si>
    <t>735111310</t>
  </si>
  <si>
    <t>ÚK</t>
  </si>
  <si>
    <t>-1683876221</t>
  </si>
  <si>
    <t>762</t>
  </si>
  <si>
    <t>Konštrukcie tesárske</t>
  </si>
  <si>
    <t>762331812.S</t>
  </si>
  <si>
    <t>Demontáž viazaných konštrukcií krovov so sklonom do 60°, prierezovej plochy 120 - 224 cm2, -0,01400 t</t>
  </si>
  <si>
    <t>-1699949290</t>
  </si>
  <si>
    <t>100</t>
  </si>
  <si>
    <t>762341811.S</t>
  </si>
  <si>
    <t>Demontáž debnenia striech rovných, oblúkových do 60° z dosiek hrubých, hobľovaných, -0,01600 t</t>
  </si>
  <si>
    <t>1648425860</t>
  </si>
  <si>
    <t>764</t>
  </si>
  <si>
    <t>Konštrukcie klampiarske</t>
  </si>
  <si>
    <t>101</t>
  </si>
  <si>
    <t>764311822</t>
  </si>
  <si>
    <t>Demontáž krytiny hladkej strešnej z tabúľ 2000 x 1000 mm, so sklonom do 30st.,  -0,00732t</t>
  </si>
  <si>
    <t>1736524784</t>
  </si>
  <si>
    <t>102</t>
  </si>
  <si>
    <t>764323430</t>
  </si>
  <si>
    <t>Oplechovanie z pozinkovaného farbeného PZf plechu, odkvapov na strechách s lepenkovou krytinou r.š. 330 mm</t>
  </si>
  <si>
    <t>-864165132</t>
  </si>
  <si>
    <t>103</t>
  </si>
  <si>
    <t>764331830</t>
  </si>
  <si>
    <t>Demontáž lemovania múrov na strechách s tvrdou krytinou, so sklonom do 30st. rš 250 a 330 mm,  -0,00205t</t>
  </si>
  <si>
    <t>-1364257278</t>
  </si>
  <si>
    <t>104</t>
  </si>
  <si>
    <t>764352427</t>
  </si>
  <si>
    <t>Žľaby z pozinkovaného farbeného PZf plechu, pododkvapové polkruhové r.š. 330 mm</t>
  </si>
  <si>
    <t>1617086054</t>
  </si>
  <si>
    <t>105</t>
  </si>
  <si>
    <t>764352800</t>
  </si>
  <si>
    <t>Demontáž žľabov pododkvapových polkruhových so sklonom do 30st. rš 250 mm,  -0,00280t</t>
  </si>
  <si>
    <t>1356017861</t>
  </si>
  <si>
    <t>106</t>
  </si>
  <si>
    <t>764359412</t>
  </si>
  <si>
    <t>Kotlík kónický z pozinkovaného farbeného PZf plechu, pre rúry s priemerom od 100 do 125 mm</t>
  </si>
  <si>
    <t>1186215874</t>
  </si>
  <si>
    <t>107</t>
  </si>
  <si>
    <t>764410440</t>
  </si>
  <si>
    <t>Oplechovanie parapetov z pozinkovaného farbeného PZf plechu, vrátane rohov r.š. 250 mm</t>
  </si>
  <si>
    <t>-823763247</t>
  </si>
  <si>
    <t>108</t>
  </si>
  <si>
    <t>764430440</t>
  </si>
  <si>
    <t>Oplechovanie muriva a atík z pozinkovaného farbeného PZf plechu, vrátane rohov r.š. 500 mm</t>
  </si>
  <si>
    <t>517201854</t>
  </si>
  <si>
    <t>109</t>
  </si>
  <si>
    <t>764454453</t>
  </si>
  <si>
    <t>Zvodové rúry z pozinkovaného farbeného PZf plechu, kruhové priemer 100 mm</t>
  </si>
  <si>
    <t>1998518563</t>
  </si>
  <si>
    <t>110</t>
  </si>
  <si>
    <t>764454801</t>
  </si>
  <si>
    <t>Demontáž odpadových rúr kruhových, s priemerom 75 a 100 mm,  -0,00226t</t>
  </si>
  <si>
    <t>-1141610871</t>
  </si>
  <si>
    <t>111</t>
  </si>
  <si>
    <t>764456852</t>
  </si>
  <si>
    <t>Demontáž odpadového kolena výtokového kruhového, s priemerom 75 a 100 mm,  -0,00069t</t>
  </si>
  <si>
    <t>133355737</t>
  </si>
  <si>
    <t>112</t>
  </si>
  <si>
    <t>998764201</t>
  </si>
  <si>
    <t>Presun hmôt pre konštrukcie klampiarske v objektoch výšky do 6 m</t>
  </si>
  <si>
    <t>-858864399</t>
  </si>
  <si>
    <t>766</t>
  </si>
  <si>
    <t>Konštrukcie stolárske</t>
  </si>
  <si>
    <t>113</t>
  </si>
  <si>
    <t>766621081.S</t>
  </si>
  <si>
    <t>Montáž okna plastového na PUR penu</t>
  </si>
  <si>
    <t>-1861203530</t>
  </si>
  <si>
    <t>114</t>
  </si>
  <si>
    <t>611410003200</t>
  </si>
  <si>
    <t xml:space="preserve">Plastové okno dvojkrídlové OS+O, vxš 1000x800 mm, </t>
  </si>
  <si>
    <t>-576536388</t>
  </si>
  <si>
    <t>115</t>
  </si>
  <si>
    <t>6114123310</t>
  </si>
  <si>
    <t xml:space="preserve">Plastové okno jednokrídlove OS, rozmer 600x7500mm (vxš) </t>
  </si>
  <si>
    <t>-1654000038</t>
  </si>
  <si>
    <t>116</t>
  </si>
  <si>
    <t>611410002700</t>
  </si>
  <si>
    <t>Plastové okno jednokrídlové OS, vxš 1200x1400 mm</t>
  </si>
  <si>
    <t>931046741</t>
  </si>
  <si>
    <t>117</t>
  </si>
  <si>
    <t>766641161.S</t>
  </si>
  <si>
    <t>Montáž dverí plastových, vchodových, 1 m obvodu dverí</t>
  </si>
  <si>
    <t>-928797855</t>
  </si>
  <si>
    <t>118</t>
  </si>
  <si>
    <t>6114122900</t>
  </si>
  <si>
    <t>Plastové vchodové dvere H/B 2300/1000 mm v.č. zárubne a príslušenstva</t>
  </si>
  <si>
    <t>551993602</t>
  </si>
  <si>
    <t>119</t>
  </si>
  <si>
    <t>6114122800</t>
  </si>
  <si>
    <t>Plastové vchodové dvere H/B 2300/800 mm v.č. zárubne a príslušenstva</t>
  </si>
  <si>
    <t>158263252</t>
  </si>
  <si>
    <t>120</t>
  </si>
  <si>
    <t>766662112.S</t>
  </si>
  <si>
    <t>Montáž dverového krídla otočného jednokrídlového poldrážkového, do existujúcej zárubne, vrátane kovania</t>
  </si>
  <si>
    <t>-758646183</t>
  </si>
  <si>
    <t>121</t>
  </si>
  <si>
    <t>549150000600</t>
  </si>
  <si>
    <t>Kľučka dverová 2x, 2x rozeta BB, FAB, nehrdzavejúca oceľ, povrch nerez brúsený, I</t>
  </si>
  <si>
    <t>-1857529789</t>
  </si>
  <si>
    <t>122</t>
  </si>
  <si>
    <t>611610000400</t>
  </si>
  <si>
    <t>Dvere vnútorné jednokrídlové, šírka 600-900 mm, výplň papierová voštin</t>
  </si>
  <si>
    <t>-1467003239</t>
  </si>
  <si>
    <t>123</t>
  </si>
  <si>
    <t>766694141.S</t>
  </si>
  <si>
    <t>Montáž parapetnej dosky plastovej šírky do 300 mm, dĺžky do 1000 mm</t>
  </si>
  <si>
    <t>-1846729604</t>
  </si>
  <si>
    <t>124</t>
  </si>
  <si>
    <t>611560000200.S</t>
  </si>
  <si>
    <t>Parapetná doska plastová, šírka 200 mm, komôrková vnútorná, biela,zlatý dub, mramor, mahagon, svetlý buk, orech</t>
  </si>
  <si>
    <t>-875805420</t>
  </si>
  <si>
    <t>125</t>
  </si>
  <si>
    <t>766702111.S</t>
  </si>
  <si>
    <t>Montáž zárubní obložkových pre dvere jednokrídlové</t>
  </si>
  <si>
    <t>1923235443</t>
  </si>
  <si>
    <t>126</t>
  </si>
  <si>
    <t>611810002200.S</t>
  </si>
  <si>
    <t>Zárubňa vnútorná obložková, šírka 600-900 mm, výška 1970 mm, DTD doska, povrch fólia, pre stenu hrúbky 60-170 mm, pre jednokrídlové dvere</t>
  </si>
  <si>
    <t>-1576600841</t>
  </si>
  <si>
    <t>127</t>
  </si>
  <si>
    <t>998766201.S</t>
  </si>
  <si>
    <t>Presun hmot pre konštrukcie stolárske v objektoch výšky do 6 m</t>
  </si>
  <si>
    <t>-1817868046</t>
  </si>
  <si>
    <t>767</t>
  </si>
  <si>
    <t>Konštrukcie doplnkové kovové</t>
  </si>
  <si>
    <t>128</t>
  </si>
  <si>
    <t>553580016400</t>
  </si>
  <si>
    <t>strieška nad vstupom</t>
  </si>
  <si>
    <t>1891132267</t>
  </si>
  <si>
    <t>129</t>
  </si>
  <si>
    <t>767330857</t>
  </si>
  <si>
    <t>Demontáž konštrukcie prístrešku</t>
  </si>
  <si>
    <t>-1782713501</t>
  </si>
  <si>
    <t>130</t>
  </si>
  <si>
    <t>767392802</t>
  </si>
  <si>
    <t>Demontáž prístrešku</t>
  </si>
  <si>
    <t>1487507701</t>
  </si>
  <si>
    <t>771</t>
  </si>
  <si>
    <t>Podlahy z dlaždíc</t>
  </si>
  <si>
    <t>131</t>
  </si>
  <si>
    <t>771275307</t>
  </si>
  <si>
    <t>Montáž obkladov schodiskových stupňov dlaždicami do flexibilného tmelu veľ. 300 x 300 mm</t>
  </si>
  <si>
    <t>1657551736</t>
  </si>
  <si>
    <t>132</t>
  </si>
  <si>
    <t>597740001000</t>
  </si>
  <si>
    <t>Dlaždice keramické  300x300 mm</t>
  </si>
  <si>
    <t>-1735678061</t>
  </si>
  <si>
    <t>133</t>
  </si>
  <si>
    <t>771415004</t>
  </si>
  <si>
    <t>Montáž soklíkov z obkladačiek do tmelu veľ. 300 x 80 mm</t>
  </si>
  <si>
    <t>653384798</t>
  </si>
  <si>
    <t>134</t>
  </si>
  <si>
    <t>597640005310</t>
  </si>
  <si>
    <t>Sokel keramický  svetlo sivá,</t>
  </si>
  <si>
    <t>-1876988441</t>
  </si>
  <si>
    <t>135</t>
  </si>
  <si>
    <t>771541215</t>
  </si>
  <si>
    <t>Montáž podláh z dlaždíc gres kladených do tmelu flexibil. mrazuvzdorného veľ. 300 x 300 mm</t>
  </si>
  <si>
    <t>573277279</t>
  </si>
  <si>
    <t>136</t>
  </si>
  <si>
    <t>597740001910</t>
  </si>
  <si>
    <t>Dlaždice keramické  298x298x9 mm, svetlo sivá,</t>
  </si>
  <si>
    <t>2098255249</t>
  </si>
  <si>
    <t>137</t>
  </si>
  <si>
    <t>998771201</t>
  </si>
  <si>
    <t>Presun hmôt pre podlahy z dlaždíc v objektoch výšky do 6m</t>
  </si>
  <si>
    <t>1369386383</t>
  </si>
  <si>
    <t>776</t>
  </si>
  <si>
    <t>Podlahy povlakové</t>
  </si>
  <si>
    <t>138</t>
  </si>
  <si>
    <t>776511820</t>
  </si>
  <si>
    <t>Odstránenie povlakových podláh z nášľapnej plochy lepených s podložkou,  -0,00100t</t>
  </si>
  <si>
    <t>-147817470</t>
  </si>
  <si>
    <t>781</t>
  </si>
  <si>
    <t>Obklady</t>
  </si>
  <si>
    <t>139</t>
  </si>
  <si>
    <t>781445017</t>
  </si>
  <si>
    <t>Montáž obkladov vnútor. stien z obkladačiek kladených do tmelu veľ. 300x200 mm</t>
  </si>
  <si>
    <t>-1214536751</t>
  </si>
  <si>
    <t>140</t>
  </si>
  <si>
    <t>597640000700</t>
  </si>
  <si>
    <t xml:space="preserve">Obkladačky keramické glazované jednofarebné hladké </t>
  </si>
  <si>
    <t>1753700439</t>
  </si>
  <si>
    <t>141</t>
  </si>
  <si>
    <t>998781201</t>
  </si>
  <si>
    <t>Presun hmôt pre obklady keramické v objektoch výšky do 6 m</t>
  </si>
  <si>
    <t>918897896</t>
  </si>
  <si>
    <t>784</t>
  </si>
  <si>
    <t>Maľby</t>
  </si>
  <si>
    <t>142</t>
  </si>
  <si>
    <t>784100062</t>
  </si>
  <si>
    <t>Maľby akrylátové dvojnásobné strojne nanášané, tónované s bielym stropom na schodisku na jemnozrnný podklad výšky nad 3,80 m</t>
  </si>
  <si>
    <t>-2129710899</t>
  </si>
  <si>
    <t>143</t>
  </si>
  <si>
    <t>784410100</t>
  </si>
  <si>
    <t>Penetrovanie jednonásobné jemnozrnných podkladov výšky do 3,80 m</t>
  </si>
  <si>
    <t>-385840524</t>
  </si>
  <si>
    <t>Práce a dodávky M</t>
  </si>
  <si>
    <t>21-M</t>
  </si>
  <si>
    <t>Elektromontáže</t>
  </si>
  <si>
    <t>144</t>
  </si>
  <si>
    <t>210010001</t>
  </si>
  <si>
    <t>ELI + bleskozvod + revízne správy</t>
  </si>
  <si>
    <t>1028534543</t>
  </si>
  <si>
    <t>Škôlka Slanské Nové Mesto - SO 01 - Prístavba MŠ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</si>
</sst>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74" workbookViewId="0">
      <selection activeCell="AN9" sqref="AN9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5" t="s">
        <v>5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170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R5" s="17"/>
      <c r="BE5" s="167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172" t="s">
        <v>14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R6" s="17"/>
      <c r="BE6" s="168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168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10">
        <v>44025</v>
      </c>
      <c r="AR8" s="17"/>
      <c r="BE8" s="168"/>
      <c r="BS8" s="14" t="s">
        <v>6</v>
      </c>
    </row>
    <row r="9" spans="1:74" s="1" customFormat="1" ht="14.45" customHeight="1">
      <c r="B9" s="17"/>
      <c r="AR9" s="17"/>
      <c r="BE9" s="168"/>
      <c r="BS9" s="14" t="s">
        <v>6</v>
      </c>
    </row>
    <row r="10" spans="1:74" s="1" customFormat="1" ht="12" customHeight="1">
      <c r="B10" s="17"/>
      <c r="D10" s="24" t="s">
        <v>20</v>
      </c>
      <c r="AK10" s="24" t="s">
        <v>21</v>
      </c>
      <c r="AN10" s="22" t="s">
        <v>1</v>
      </c>
      <c r="AR10" s="17"/>
      <c r="BE10" s="168"/>
      <c r="BS10" s="14" t="s">
        <v>6</v>
      </c>
    </row>
    <row r="11" spans="1:74" s="1" customFormat="1" ht="18.399999999999999" customHeight="1">
      <c r="B11" s="17"/>
      <c r="E11" s="22" t="s">
        <v>22</v>
      </c>
      <c r="AK11" s="24" t="s">
        <v>23</v>
      </c>
      <c r="AN11" s="22" t="s">
        <v>1</v>
      </c>
      <c r="AR11" s="17"/>
      <c r="BE11" s="168"/>
      <c r="BS11" s="14" t="s">
        <v>6</v>
      </c>
    </row>
    <row r="12" spans="1:74" s="1" customFormat="1" ht="6.95" customHeight="1">
      <c r="B12" s="17"/>
      <c r="AR12" s="17"/>
      <c r="BE12" s="168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21</v>
      </c>
      <c r="AN13" s="26" t="s">
        <v>25</v>
      </c>
      <c r="AR13" s="17"/>
      <c r="BE13" s="168"/>
      <c r="BS13" s="14" t="s">
        <v>6</v>
      </c>
    </row>
    <row r="14" spans="1:74" ht="12.75">
      <c r="B14" s="17"/>
      <c r="E14" s="173" t="s">
        <v>25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24" t="s">
        <v>23</v>
      </c>
      <c r="AN14" s="26" t="s">
        <v>25</v>
      </c>
      <c r="AR14" s="17"/>
      <c r="BE14" s="168"/>
      <c r="BS14" s="14" t="s">
        <v>6</v>
      </c>
    </row>
    <row r="15" spans="1:74" s="1" customFormat="1" ht="6.95" customHeight="1">
      <c r="B15" s="17"/>
      <c r="AR15" s="17"/>
      <c r="BE15" s="168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21</v>
      </c>
      <c r="AN16" s="22" t="s">
        <v>1</v>
      </c>
      <c r="AR16" s="17"/>
      <c r="BE16" s="168"/>
      <c r="BS16" s="14" t="s">
        <v>3</v>
      </c>
    </row>
    <row r="17" spans="1:71" s="1" customFormat="1" ht="18.399999999999999" customHeight="1">
      <c r="B17" s="17"/>
      <c r="E17" s="22" t="s">
        <v>27</v>
      </c>
      <c r="AK17" s="24" t="s">
        <v>23</v>
      </c>
      <c r="AN17" s="22" t="s">
        <v>1</v>
      </c>
      <c r="AR17" s="17"/>
      <c r="BE17" s="168"/>
      <c r="BS17" s="14" t="s">
        <v>28</v>
      </c>
    </row>
    <row r="18" spans="1:71" s="1" customFormat="1" ht="6.95" customHeight="1">
      <c r="B18" s="17"/>
      <c r="AR18" s="17"/>
      <c r="BE18" s="168"/>
      <c r="BS18" s="14" t="s">
        <v>29</v>
      </c>
    </row>
    <row r="19" spans="1:71" s="1" customFormat="1" ht="12" customHeight="1">
      <c r="B19" s="17"/>
      <c r="D19" s="24" t="s">
        <v>30</v>
      </c>
      <c r="AK19" s="24" t="s">
        <v>21</v>
      </c>
      <c r="AN19" s="22" t="s">
        <v>1</v>
      </c>
      <c r="AR19" s="17"/>
      <c r="BE19" s="168"/>
      <c r="BS19" s="14" t="s">
        <v>29</v>
      </c>
    </row>
    <row r="20" spans="1:71" s="1" customFormat="1" ht="18.399999999999999" customHeight="1">
      <c r="B20" s="17"/>
      <c r="E20" s="22" t="s">
        <v>31</v>
      </c>
      <c r="AK20" s="24" t="s">
        <v>23</v>
      </c>
      <c r="AN20" s="22" t="s">
        <v>1</v>
      </c>
      <c r="AR20" s="17"/>
      <c r="BE20" s="168"/>
      <c r="BS20" s="14" t="s">
        <v>28</v>
      </c>
    </row>
    <row r="21" spans="1:71" s="1" customFormat="1" ht="6.95" customHeight="1">
      <c r="B21" s="17"/>
      <c r="AR21" s="17"/>
      <c r="BE21" s="168"/>
    </row>
    <row r="22" spans="1:71" s="1" customFormat="1" ht="12" customHeight="1">
      <c r="B22" s="17"/>
      <c r="D22" s="24" t="s">
        <v>32</v>
      </c>
      <c r="AR22" s="17"/>
      <c r="BE22" s="168"/>
    </row>
    <row r="23" spans="1:71" s="1" customFormat="1" ht="16.5" customHeight="1">
      <c r="B23" s="17"/>
      <c r="E23" s="175" t="s">
        <v>1</v>
      </c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R23" s="17"/>
      <c r="BE23" s="168"/>
    </row>
    <row r="24" spans="1:71" s="1" customFormat="1" ht="6.95" customHeight="1">
      <c r="B24" s="17"/>
      <c r="AR24" s="17"/>
      <c r="BE24" s="168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68"/>
    </row>
    <row r="26" spans="1:71" s="2" customFormat="1" ht="25.9" customHeight="1">
      <c r="A26" s="29"/>
      <c r="B26" s="30"/>
      <c r="C26" s="29"/>
      <c r="D26" s="31" t="s">
        <v>33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76">
        <f>ROUND(AG94,2)</f>
        <v>0</v>
      </c>
      <c r="AL26" s="177"/>
      <c r="AM26" s="177"/>
      <c r="AN26" s="177"/>
      <c r="AO26" s="177"/>
      <c r="AP26" s="29"/>
      <c r="AQ26" s="29"/>
      <c r="AR26" s="30"/>
      <c r="BE26" s="168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68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178" t="s">
        <v>34</v>
      </c>
      <c r="M28" s="178"/>
      <c r="N28" s="178"/>
      <c r="O28" s="178"/>
      <c r="P28" s="178"/>
      <c r="Q28" s="29"/>
      <c r="R28" s="29"/>
      <c r="S28" s="29"/>
      <c r="T28" s="29"/>
      <c r="U28" s="29"/>
      <c r="V28" s="29"/>
      <c r="W28" s="178" t="s">
        <v>35</v>
      </c>
      <c r="X28" s="178"/>
      <c r="Y28" s="178"/>
      <c r="Z28" s="178"/>
      <c r="AA28" s="178"/>
      <c r="AB28" s="178"/>
      <c r="AC28" s="178"/>
      <c r="AD28" s="178"/>
      <c r="AE28" s="178"/>
      <c r="AF28" s="29"/>
      <c r="AG28" s="29"/>
      <c r="AH28" s="29"/>
      <c r="AI28" s="29"/>
      <c r="AJ28" s="29"/>
      <c r="AK28" s="178" t="s">
        <v>36</v>
      </c>
      <c r="AL28" s="178"/>
      <c r="AM28" s="178"/>
      <c r="AN28" s="178"/>
      <c r="AO28" s="178"/>
      <c r="AP28" s="29"/>
      <c r="AQ28" s="29"/>
      <c r="AR28" s="30"/>
      <c r="BE28" s="168"/>
    </row>
    <row r="29" spans="1:71" s="3" customFormat="1" ht="14.45" customHeight="1">
      <c r="B29" s="34"/>
      <c r="D29" s="24" t="s">
        <v>37</v>
      </c>
      <c r="F29" s="24" t="s">
        <v>38</v>
      </c>
      <c r="L29" s="181">
        <v>0.2</v>
      </c>
      <c r="M29" s="180"/>
      <c r="N29" s="180"/>
      <c r="O29" s="180"/>
      <c r="P29" s="180"/>
      <c r="W29" s="179">
        <f>ROUND(AZ94, 2)</f>
        <v>0</v>
      </c>
      <c r="X29" s="180"/>
      <c r="Y29" s="180"/>
      <c r="Z29" s="180"/>
      <c r="AA29" s="180"/>
      <c r="AB29" s="180"/>
      <c r="AC29" s="180"/>
      <c r="AD29" s="180"/>
      <c r="AE29" s="180"/>
      <c r="AK29" s="179">
        <f>ROUND(AV94, 2)</f>
        <v>0</v>
      </c>
      <c r="AL29" s="180"/>
      <c r="AM29" s="180"/>
      <c r="AN29" s="180"/>
      <c r="AO29" s="180"/>
      <c r="AR29" s="34"/>
      <c r="BE29" s="169"/>
    </row>
    <row r="30" spans="1:71" s="3" customFormat="1" ht="14.45" customHeight="1">
      <c r="B30" s="34"/>
      <c r="F30" s="24" t="s">
        <v>39</v>
      </c>
      <c r="L30" s="181">
        <v>0.2</v>
      </c>
      <c r="M30" s="180"/>
      <c r="N30" s="180"/>
      <c r="O30" s="180"/>
      <c r="P30" s="180"/>
      <c r="W30" s="179">
        <f>ROUND(BA94, 2)</f>
        <v>0</v>
      </c>
      <c r="X30" s="180"/>
      <c r="Y30" s="180"/>
      <c r="Z30" s="180"/>
      <c r="AA30" s="180"/>
      <c r="AB30" s="180"/>
      <c r="AC30" s="180"/>
      <c r="AD30" s="180"/>
      <c r="AE30" s="180"/>
      <c r="AK30" s="179">
        <f>ROUND(AW94, 2)</f>
        <v>0</v>
      </c>
      <c r="AL30" s="180"/>
      <c r="AM30" s="180"/>
      <c r="AN30" s="180"/>
      <c r="AO30" s="180"/>
      <c r="AR30" s="34"/>
      <c r="BE30" s="169"/>
    </row>
    <row r="31" spans="1:71" s="3" customFormat="1" ht="14.45" hidden="1" customHeight="1">
      <c r="B31" s="34"/>
      <c r="F31" s="24" t="s">
        <v>40</v>
      </c>
      <c r="L31" s="181">
        <v>0.2</v>
      </c>
      <c r="M31" s="180"/>
      <c r="N31" s="180"/>
      <c r="O31" s="180"/>
      <c r="P31" s="180"/>
      <c r="W31" s="179">
        <f>ROUND(BB94, 2)</f>
        <v>0</v>
      </c>
      <c r="X31" s="180"/>
      <c r="Y31" s="180"/>
      <c r="Z31" s="180"/>
      <c r="AA31" s="180"/>
      <c r="AB31" s="180"/>
      <c r="AC31" s="180"/>
      <c r="AD31" s="180"/>
      <c r="AE31" s="180"/>
      <c r="AK31" s="179">
        <v>0</v>
      </c>
      <c r="AL31" s="180"/>
      <c r="AM31" s="180"/>
      <c r="AN31" s="180"/>
      <c r="AO31" s="180"/>
      <c r="AR31" s="34"/>
      <c r="BE31" s="169"/>
    </row>
    <row r="32" spans="1:71" s="3" customFormat="1" ht="14.45" hidden="1" customHeight="1">
      <c r="B32" s="34"/>
      <c r="F32" s="24" t="s">
        <v>41</v>
      </c>
      <c r="L32" s="181">
        <v>0.2</v>
      </c>
      <c r="M32" s="180"/>
      <c r="N32" s="180"/>
      <c r="O32" s="180"/>
      <c r="P32" s="180"/>
      <c r="W32" s="179">
        <f>ROUND(BC94, 2)</f>
        <v>0</v>
      </c>
      <c r="X32" s="180"/>
      <c r="Y32" s="180"/>
      <c r="Z32" s="180"/>
      <c r="AA32" s="180"/>
      <c r="AB32" s="180"/>
      <c r="AC32" s="180"/>
      <c r="AD32" s="180"/>
      <c r="AE32" s="180"/>
      <c r="AK32" s="179">
        <v>0</v>
      </c>
      <c r="AL32" s="180"/>
      <c r="AM32" s="180"/>
      <c r="AN32" s="180"/>
      <c r="AO32" s="180"/>
      <c r="AR32" s="34"/>
      <c r="BE32" s="169"/>
    </row>
    <row r="33" spans="1:57" s="3" customFormat="1" ht="14.45" hidden="1" customHeight="1">
      <c r="B33" s="34"/>
      <c r="F33" s="24" t="s">
        <v>42</v>
      </c>
      <c r="L33" s="181">
        <v>0</v>
      </c>
      <c r="M33" s="180"/>
      <c r="N33" s="180"/>
      <c r="O33" s="180"/>
      <c r="P33" s="180"/>
      <c r="W33" s="179">
        <f>ROUND(BD94, 2)</f>
        <v>0</v>
      </c>
      <c r="X33" s="180"/>
      <c r="Y33" s="180"/>
      <c r="Z33" s="180"/>
      <c r="AA33" s="180"/>
      <c r="AB33" s="180"/>
      <c r="AC33" s="180"/>
      <c r="AD33" s="180"/>
      <c r="AE33" s="180"/>
      <c r="AK33" s="179">
        <v>0</v>
      </c>
      <c r="AL33" s="180"/>
      <c r="AM33" s="180"/>
      <c r="AN33" s="180"/>
      <c r="AO33" s="180"/>
      <c r="AR33" s="34"/>
      <c r="BE33" s="169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68"/>
    </row>
    <row r="35" spans="1:57" s="2" customFormat="1" ht="25.9" customHeight="1">
      <c r="A35" s="29"/>
      <c r="B35" s="30"/>
      <c r="C35" s="35"/>
      <c r="D35" s="36" t="s">
        <v>43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44</v>
      </c>
      <c r="U35" s="37"/>
      <c r="V35" s="37"/>
      <c r="W35" s="37"/>
      <c r="X35" s="182" t="s">
        <v>45</v>
      </c>
      <c r="Y35" s="183"/>
      <c r="Z35" s="183"/>
      <c r="AA35" s="183"/>
      <c r="AB35" s="183"/>
      <c r="AC35" s="37"/>
      <c r="AD35" s="37"/>
      <c r="AE35" s="37"/>
      <c r="AF35" s="37"/>
      <c r="AG35" s="37"/>
      <c r="AH35" s="37"/>
      <c r="AI35" s="37"/>
      <c r="AJ35" s="37"/>
      <c r="AK35" s="184">
        <f>SUM(AK26:AK33)</f>
        <v>0</v>
      </c>
      <c r="AL35" s="183"/>
      <c r="AM35" s="183"/>
      <c r="AN35" s="183"/>
      <c r="AO35" s="185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47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48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49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48</v>
      </c>
      <c r="AI60" s="32"/>
      <c r="AJ60" s="32"/>
      <c r="AK60" s="32"/>
      <c r="AL60" s="32"/>
      <c r="AM60" s="42" t="s">
        <v>49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51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48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49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48</v>
      </c>
      <c r="AI75" s="32"/>
      <c r="AJ75" s="32"/>
      <c r="AK75" s="32"/>
      <c r="AL75" s="32"/>
      <c r="AM75" s="42" t="s">
        <v>49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>
        <f>K5</f>
        <v>0</v>
      </c>
      <c r="AR84" s="48"/>
    </row>
    <row r="85" spans="1:91" s="5" customFormat="1" ht="36.950000000000003" customHeight="1">
      <c r="B85" s="49"/>
      <c r="C85" s="50" t="s">
        <v>13</v>
      </c>
      <c r="L85" s="186" t="str">
        <f>K6</f>
        <v>Prístavba stravovacieho a sociálneho zariadenia pre materskú školu v Slanskom Novom Meste</v>
      </c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Slanské Nové Mesto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188">
        <f>IF(AN8= "","",AN8)</f>
        <v>44025</v>
      </c>
      <c r="AN87" s="188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20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Obec Slanské Nové Mesto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189" t="str">
        <f>IF(E17="","",E17)</f>
        <v xml:space="preserve"> </v>
      </c>
      <c r="AN89" s="190"/>
      <c r="AO89" s="190"/>
      <c r="AP89" s="190"/>
      <c r="AQ89" s="29"/>
      <c r="AR89" s="30"/>
      <c r="AS89" s="191" t="s">
        <v>53</v>
      </c>
      <c r="AT89" s="19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30</v>
      </c>
      <c r="AJ90" s="29"/>
      <c r="AK90" s="29"/>
      <c r="AL90" s="29"/>
      <c r="AM90" s="189" t="str">
        <f>IF(E20="","",E20)</f>
        <v>Ing. Michal Boršč</v>
      </c>
      <c r="AN90" s="190"/>
      <c r="AO90" s="190"/>
      <c r="AP90" s="190"/>
      <c r="AQ90" s="29"/>
      <c r="AR90" s="30"/>
      <c r="AS90" s="193"/>
      <c r="AT90" s="19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93"/>
      <c r="AT91" s="19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5" t="s">
        <v>54</v>
      </c>
      <c r="D92" s="196"/>
      <c r="E92" s="196"/>
      <c r="F92" s="196"/>
      <c r="G92" s="196"/>
      <c r="H92" s="57"/>
      <c r="I92" s="197" t="s">
        <v>55</v>
      </c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96"/>
      <c r="AF92" s="196"/>
      <c r="AG92" s="198" t="s">
        <v>56</v>
      </c>
      <c r="AH92" s="196"/>
      <c r="AI92" s="196"/>
      <c r="AJ92" s="196"/>
      <c r="AK92" s="196"/>
      <c r="AL92" s="196"/>
      <c r="AM92" s="196"/>
      <c r="AN92" s="197" t="s">
        <v>57</v>
      </c>
      <c r="AO92" s="196"/>
      <c r="AP92" s="199"/>
      <c r="AQ92" s="58" t="s">
        <v>58</v>
      </c>
      <c r="AR92" s="30"/>
      <c r="AS92" s="59" t="s">
        <v>59</v>
      </c>
      <c r="AT92" s="60" t="s">
        <v>60</v>
      </c>
      <c r="AU92" s="60" t="s">
        <v>61</v>
      </c>
      <c r="AV92" s="60" t="s">
        <v>62</v>
      </c>
      <c r="AW92" s="60" t="s">
        <v>63</v>
      </c>
      <c r="AX92" s="60" t="s">
        <v>64</v>
      </c>
      <c r="AY92" s="60" t="s">
        <v>65</v>
      </c>
      <c r="AZ92" s="60" t="s">
        <v>66</v>
      </c>
      <c r="BA92" s="60" t="s">
        <v>67</v>
      </c>
      <c r="BB92" s="60" t="s">
        <v>68</v>
      </c>
      <c r="BC92" s="60" t="s">
        <v>69</v>
      </c>
      <c r="BD92" s="61" t="s">
        <v>70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71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03">
        <f>ROUND(AG95,2)</f>
        <v>0</v>
      </c>
      <c r="AH94" s="203"/>
      <c r="AI94" s="203"/>
      <c r="AJ94" s="203"/>
      <c r="AK94" s="203"/>
      <c r="AL94" s="203"/>
      <c r="AM94" s="203"/>
      <c r="AN94" s="204">
        <f>SUM(AG94,AT94)</f>
        <v>0</v>
      </c>
      <c r="AO94" s="204"/>
      <c r="AP94" s="204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72</v>
      </c>
      <c r="BT94" s="74" t="s">
        <v>73</v>
      </c>
      <c r="BU94" s="75" t="s">
        <v>74</v>
      </c>
      <c r="BV94" s="74" t="s">
        <v>75</v>
      </c>
      <c r="BW94" s="74" t="s">
        <v>4</v>
      </c>
      <c r="BX94" s="74" t="s">
        <v>76</v>
      </c>
      <c r="CL94" s="74" t="s">
        <v>1</v>
      </c>
    </row>
    <row r="95" spans="1:91" s="7" customFormat="1" ht="37.5" customHeight="1">
      <c r="A95" s="76" t="s">
        <v>77</v>
      </c>
      <c r="B95" s="77"/>
      <c r="C95" s="78"/>
      <c r="D95" s="202" t="s">
        <v>78</v>
      </c>
      <c r="E95" s="202"/>
      <c r="F95" s="202"/>
      <c r="G95" s="202"/>
      <c r="H95" s="202"/>
      <c r="I95" s="79"/>
      <c r="J95" s="202" t="s">
        <v>79</v>
      </c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0">
        <f>'skolka slanske mesto - SO...'!J30</f>
        <v>0</v>
      </c>
      <c r="AH95" s="201"/>
      <c r="AI95" s="201"/>
      <c r="AJ95" s="201"/>
      <c r="AK95" s="201"/>
      <c r="AL95" s="201"/>
      <c r="AM95" s="201"/>
      <c r="AN95" s="200">
        <f>SUM(AG95,AT95)</f>
        <v>0</v>
      </c>
      <c r="AO95" s="201"/>
      <c r="AP95" s="201"/>
      <c r="AQ95" s="80" t="s">
        <v>80</v>
      </c>
      <c r="AR95" s="77"/>
      <c r="AS95" s="81">
        <v>0</v>
      </c>
      <c r="AT95" s="82">
        <f>ROUND(SUM(AV95:AW95),2)</f>
        <v>0</v>
      </c>
      <c r="AU95" s="83">
        <f>'skolka slanske mesto - SO...'!P142</f>
        <v>0</v>
      </c>
      <c r="AV95" s="82">
        <f>'skolka slanske mesto - SO...'!J33</f>
        <v>0</v>
      </c>
      <c r="AW95" s="82">
        <f>'skolka slanske mesto - SO...'!J34</f>
        <v>0</v>
      </c>
      <c r="AX95" s="82">
        <f>'skolka slanske mesto - SO...'!J35</f>
        <v>0</v>
      </c>
      <c r="AY95" s="82">
        <f>'skolka slanske mesto - SO...'!J36</f>
        <v>0</v>
      </c>
      <c r="AZ95" s="82">
        <f>'skolka slanske mesto - SO...'!F33</f>
        <v>0</v>
      </c>
      <c r="BA95" s="82">
        <f>'skolka slanske mesto - SO...'!F34</f>
        <v>0</v>
      </c>
      <c r="BB95" s="82">
        <f>'skolka slanske mesto - SO...'!F35</f>
        <v>0</v>
      </c>
      <c r="BC95" s="82">
        <f>'skolka slanske mesto - SO...'!F36</f>
        <v>0</v>
      </c>
      <c r="BD95" s="84">
        <f>'skolka slanske mesto - SO...'!F37</f>
        <v>0</v>
      </c>
      <c r="BT95" s="85" t="s">
        <v>81</v>
      </c>
      <c r="BV95" s="85" t="s">
        <v>75</v>
      </c>
      <c r="BW95" s="85" t="s">
        <v>82</v>
      </c>
      <c r="BX95" s="85" t="s">
        <v>4</v>
      </c>
      <c r="CL95" s="85" t="s">
        <v>1</v>
      </c>
      <c r="CM95" s="85" t="s">
        <v>73</v>
      </c>
    </row>
    <row r="96" spans="1:91" s="2" customFormat="1" ht="30" customHeight="1">
      <c r="A96" s="29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30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</row>
    <row r="97" spans="1:57" s="2" customFormat="1" ht="6.95" customHeight="1">
      <c r="A97" s="29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</sheetData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kolka slanske mesto - SO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13"/>
  <sheetViews>
    <sheetView showGridLines="0" tabSelected="1" topLeftCell="A82" workbookViewId="0">
      <selection activeCell="E10" sqref="E10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05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73</v>
      </c>
    </row>
    <row r="4" spans="1:46" s="1" customFormat="1" ht="24.95" customHeight="1">
      <c r="B4" s="17"/>
      <c r="D4" s="18" t="s">
        <v>83</v>
      </c>
      <c r="L4" s="17"/>
      <c r="M4" s="86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13</v>
      </c>
      <c r="L6" s="17"/>
    </row>
    <row r="7" spans="1:46" s="1" customFormat="1" ht="23.25" customHeight="1">
      <c r="B7" s="17"/>
      <c r="E7" s="206" t="str">
        <f>'Rekapitulácia stavby'!K6</f>
        <v>Prístavba stravovacieho a sociálneho zariadenia pre materskú školu v Slanskom Novom Meste</v>
      </c>
      <c r="F7" s="207"/>
      <c r="G7" s="207"/>
      <c r="H7" s="207"/>
      <c r="L7" s="17"/>
    </row>
    <row r="8" spans="1:46" s="2" customFormat="1" ht="12" customHeight="1">
      <c r="A8" s="29"/>
      <c r="B8" s="30"/>
      <c r="C8" s="29"/>
      <c r="D8" s="24" t="s">
        <v>84</v>
      </c>
      <c r="E8" s="29"/>
      <c r="F8" s="29"/>
      <c r="G8" s="29"/>
      <c r="H8" s="29"/>
      <c r="I8" s="29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186" t="s">
        <v>750</v>
      </c>
      <c r="F9" s="208"/>
      <c r="G9" s="208"/>
      <c r="H9" s="208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2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24" t="s">
        <v>19</v>
      </c>
      <c r="J12" s="52">
        <f>'Rekapitulácia stavby'!AN8</f>
        <v>44025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29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20</v>
      </c>
      <c r="E14" s="29"/>
      <c r="F14" s="29"/>
      <c r="G14" s="29"/>
      <c r="H14" s="29"/>
      <c r="I14" s="24" t="s">
        <v>21</v>
      </c>
      <c r="J14" s="22" t="s">
        <v>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">
        <v>22</v>
      </c>
      <c r="F15" s="29"/>
      <c r="G15" s="29"/>
      <c r="H15" s="29"/>
      <c r="I15" s="24" t="s">
        <v>23</v>
      </c>
      <c r="J15" s="22" t="s">
        <v>1</v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24" t="s">
        <v>21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09" t="str">
        <f>'Rekapitulácia stavby'!E14</f>
        <v>Vyplň údaj</v>
      </c>
      <c r="F18" s="170"/>
      <c r="G18" s="170"/>
      <c r="H18" s="170"/>
      <c r="I18" s="2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29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24" t="s">
        <v>21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2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29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30</v>
      </c>
      <c r="E23" s="29"/>
      <c r="F23" s="29"/>
      <c r="G23" s="29"/>
      <c r="H23" s="29"/>
      <c r="I23" s="24" t="s">
        <v>21</v>
      </c>
      <c r="J23" s="22" t="s">
        <v>1</v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">
        <v>31</v>
      </c>
      <c r="F24" s="29"/>
      <c r="G24" s="29"/>
      <c r="H24" s="29"/>
      <c r="I24" s="24" t="s">
        <v>23</v>
      </c>
      <c r="J24" s="22" t="s">
        <v>1</v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32</v>
      </c>
      <c r="E26" s="29"/>
      <c r="F26" s="29"/>
      <c r="G26" s="29"/>
      <c r="H26" s="29"/>
      <c r="I26" s="29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87"/>
      <c r="B27" s="88"/>
      <c r="C27" s="87"/>
      <c r="D27" s="87"/>
      <c r="E27" s="175" t="s">
        <v>1</v>
      </c>
      <c r="F27" s="175"/>
      <c r="G27" s="175"/>
      <c r="H27" s="175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63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90" t="s">
        <v>33</v>
      </c>
      <c r="E30" s="29"/>
      <c r="F30" s="29"/>
      <c r="G30" s="29"/>
      <c r="H30" s="29"/>
      <c r="I30" s="29"/>
      <c r="J30" s="68">
        <f>ROUND(J142,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35</v>
      </c>
      <c r="G32" s="29"/>
      <c r="H32" s="29"/>
      <c r="I32" s="33" t="s">
        <v>34</v>
      </c>
      <c r="J32" s="33" t="s">
        <v>36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91" t="s">
        <v>37</v>
      </c>
      <c r="E33" s="24" t="s">
        <v>38</v>
      </c>
      <c r="F33" s="92">
        <f>ROUND((SUM(BE142:BE312)),  2)</f>
        <v>0</v>
      </c>
      <c r="G33" s="29"/>
      <c r="H33" s="29"/>
      <c r="I33" s="93">
        <v>0.2</v>
      </c>
      <c r="J33" s="92">
        <f>ROUND(((SUM(BE142:BE312))*I33),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39</v>
      </c>
      <c r="F34" s="92">
        <f>ROUND((SUM(BF142:BF312)),  2)</f>
        <v>0</v>
      </c>
      <c r="G34" s="29"/>
      <c r="H34" s="29"/>
      <c r="I34" s="93">
        <v>0.2</v>
      </c>
      <c r="J34" s="92">
        <f>ROUND(((SUM(BF142:BF312))*I34),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40</v>
      </c>
      <c r="F35" s="92">
        <f>ROUND((SUM(BG142:BG312)),  2)</f>
        <v>0</v>
      </c>
      <c r="G35" s="29"/>
      <c r="H35" s="29"/>
      <c r="I35" s="93">
        <v>0.2</v>
      </c>
      <c r="J35" s="92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41</v>
      </c>
      <c r="F36" s="92">
        <f>ROUND((SUM(BH142:BH312)),  2)</f>
        <v>0</v>
      </c>
      <c r="G36" s="29"/>
      <c r="H36" s="29"/>
      <c r="I36" s="93">
        <v>0.2</v>
      </c>
      <c r="J36" s="92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42</v>
      </c>
      <c r="F37" s="92">
        <f>ROUND((SUM(BI142:BI312)),  2)</f>
        <v>0</v>
      </c>
      <c r="G37" s="29"/>
      <c r="H37" s="29"/>
      <c r="I37" s="93">
        <v>0</v>
      </c>
      <c r="J37" s="92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94"/>
      <c r="D39" s="95" t="s">
        <v>43</v>
      </c>
      <c r="E39" s="57"/>
      <c r="F39" s="57"/>
      <c r="G39" s="96" t="s">
        <v>44</v>
      </c>
      <c r="H39" s="97" t="s">
        <v>45</v>
      </c>
      <c r="I39" s="57"/>
      <c r="J39" s="98">
        <f>SUM(J30:J37)</f>
        <v>0</v>
      </c>
      <c r="K39" s="9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46</v>
      </c>
      <c r="E50" s="41"/>
      <c r="F50" s="41"/>
      <c r="G50" s="40" t="s">
        <v>47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48</v>
      </c>
      <c r="E61" s="32"/>
      <c r="F61" s="100" t="s">
        <v>49</v>
      </c>
      <c r="G61" s="42" t="s">
        <v>48</v>
      </c>
      <c r="H61" s="32"/>
      <c r="I61" s="32"/>
      <c r="J61" s="101" t="s">
        <v>49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50</v>
      </c>
      <c r="E65" s="43"/>
      <c r="F65" s="43"/>
      <c r="G65" s="40" t="s">
        <v>51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48</v>
      </c>
      <c r="E76" s="32"/>
      <c r="F76" s="100" t="s">
        <v>49</v>
      </c>
      <c r="G76" s="42" t="s">
        <v>48</v>
      </c>
      <c r="H76" s="32"/>
      <c r="I76" s="32"/>
      <c r="J76" s="101" t="s">
        <v>49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85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23.25" customHeight="1">
      <c r="A85" s="29"/>
      <c r="B85" s="30"/>
      <c r="C85" s="29"/>
      <c r="D85" s="29"/>
      <c r="E85" s="206" t="str">
        <f>E7</f>
        <v>Prístavba stravovacieho a sociálneho zariadenia pre materskú školu v Slanskom Novom Meste</v>
      </c>
      <c r="F85" s="207"/>
      <c r="G85" s="207"/>
      <c r="H85" s="207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84</v>
      </c>
      <c r="D86" s="29"/>
      <c r="E86" s="29"/>
      <c r="F86" s="29"/>
      <c r="G86" s="29"/>
      <c r="H86" s="29"/>
      <c r="I86" s="29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186" t="str">
        <f>E9</f>
        <v>Škôlka Slanské Nové Mesto - SO 01 - Prístavba MŠ</v>
      </c>
      <c r="F87" s="208"/>
      <c r="G87" s="208"/>
      <c r="H87" s="208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>Slanské Nové Mesto</v>
      </c>
      <c r="G89" s="29"/>
      <c r="H89" s="29"/>
      <c r="I89" s="24" t="s">
        <v>19</v>
      </c>
      <c r="J89" s="52">
        <f>IF(J12="","",J12)</f>
        <v>44025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20</v>
      </c>
      <c r="D91" s="29"/>
      <c r="E91" s="29"/>
      <c r="F91" s="22" t="str">
        <f>E15</f>
        <v>Obec Slanské Nové Mesto</v>
      </c>
      <c r="G91" s="29"/>
      <c r="H91" s="29"/>
      <c r="I91" s="2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24" t="s">
        <v>30</v>
      </c>
      <c r="J92" s="27" t="str">
        <f>E24</f>
        <v>Ing. Michal Boršč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02" t="s">
        <v>86</v>
      </c>
      <c r="D94" s="94"/>
      <c r="E94" s="94"/>
      <c r="F94" s="94"/>
      <c r="G94" s="94"/>
      <c r="H94" s="94"/>
      <c r="I94" s="94"/>
      <c r="J94" s="103" t="s">
        <v>87</v>
      </c>
      <c r="K94" s="94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04" t="s">
        <v>88</v>
      </c>
      <c r="D96" s="29"/>
      <c r="E96" s="29"/>
      <c r="F96" s="29"/>
      <c r="G96" s="29"/>
      <c r="H96" s="29"/>
      <c r="I96" s="29"/>
      <c r="J96" s="68">
        <f>J142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89</v>
      </c>
    </row>
    <row r="97" spans="2:12" s="9" customFormat="1" ht="24.95" customHeight="1">
      <c r="B97" s="105"/>
      <c r="D97" s="106" t="s">
        <v>90</v>
      </c>
      <c r="E97" s="107"/>
      <c r="F97" s="107"/>
      <c r="G97" s="107"/>
      <c r="H97" s="107"/>
      <c r="I97" s="107"/>
      <c r="J97" s="108">
        <f>J143</f>
        <v>0</v>
      </c>
      <c r="L97" s="105"/>
    </row>
    <row r="98" spans="2:12" s="10" customFormat="1" ht="19.899999999999999" customHeight="1">
      <c r="B98" s="109"/>
      <c r="D98" s="110" t="s">
        <v>91</v>
      </c>
      <c r="E98" s="111"/>
      <c r="F98" s="111"/>
      <c r="G98" s="111"/>
      <c r="H98" s="111"/>
      <c r="I98" s="111"/>
      <c r="J98" s="112">
        <f>J144</f>
        <v>0</v>
      </c>
      <c r="L98" s="109"/>
    </row>
    <row r="99" spans="2:12" s="10" customFormat="1" ht="19.899999999999999" customHeight="1">
      <c r="B99" s="109"/>
      <c r="D99" s="110" t="s">
        <v>92</v>
      </c>
      <c r="E99" s="111"/>
      <c r="F99" s="111"/>
      <c r="G99" s="111"/>
      <c r="H99" s="111"/>
      <c r="I99" s="111"/>
      <c r="J99" s="112">
        <f>J151</f>
        <v>0</v>
      </c>
      <c r="L99" s="109"/>
    </row>
    <row r="100" spans="2:12" s="10" customFormat="1" ht="19.899999999999999" customHeight="1">
      <c r="B100" s="109"/>
      <c r="D100" s="110" t="s">
        <v>93</v>
      </c>
      <c r="E100" s="111"/>
      <c r="F100" s="111"/>
      <c r="G100" s="111"/>
      <c r="H100" s="111"/>
      <c r="I100" s="111"/>
      <c r="J100" s="112">
        <f>J161</f>
        <v>0</v>
      </c>
      <c r="L100" s="109"/>
    </row>
    <row r="101" spans="2:12" s="10" customFormat="1" ht="19.899999999999999" customHeight="1">
      <c r="B101" s="109"/>
      <c r="D101" s="110" t="s">
        <v>94</v>
      </c>
      <c r="E101" s="111"/>
      <c r="F101" s="111"/>
      <c r="G101" s="111"/>
      <c r="H101" s="111"/>
      <c r="I101" s="111"/>
      <c r="J101" s="112">
        <f>J169</f>
        <v>0</v>
      </c>
      <c r="L101" s="109"/>
    </row>
    <row r="102" spans="2:12" s="10" customFormat="1" ht="19.899999999999999" customHeight="1">
      <c r="B102" s="109"/>
      <c r="D102" s="110" t="s">
        <v>95</v>
      </c>
      <c r="E102" s="111"/>
      <c r="F102" s="111"/>
      <c r="G102" s="111"/>
      <c r="H102" s="111"/>
      <c r="I102" s="111"/>
      <c r="J102" s="112">
        <f>J183</f>
        <v>0</v>
      </c>
      <c r="L102" s="109"/>
    </row>
    <row r="103" spans="2:12" s="10" customFormat="1" ht="19.899999999999999" customHeight="1">
      <c r="B103" s="109"/>
      <c r="D103" s="110" t="s">
        <v>96</v>
      </c>
      <c r="E103" s="111"/>
      <c r="F103" s="111"/>
      <c r="G103" s="111"/>
      <c r="H103" s="111"/>
      <c r="I103" s="111"/>
      <c r="J103" s="112">
        <f>J192</f>
        <v>0</v>
      </c>
      <c r="L103" s="109"/>
    </row>
    <row r="104" spans="2:12" s="10" customFormat="1" ht="19.899999999999999" customHeight="1">
      <c r="B104" s="109"/>
      <c r="D104" s="110" t="s">
        <v>97</v>
      </c>
      <c r="E104" s="111"/>
      <c r="F104" s="111"/>
      <c r="G104" s="111"/>
      <c r="H104" s="111"/>
      <c r="I104" s="111"/>
      <c r="J104" s="112">
        <f>J211</f>
        <v>0</v>
      </c>
      <c r="L104" s="109"/>
    </row>
    <row r="105" spans="2:12" s="9" customFormat="1" ht="24.95" customHeight="1">
      <c r="B105" s="105"/>
      <c r="D105" s="106" t="s">
        <v>98</v>
      </c>
      <c r="E105" s="107"/>
      <c r="F105" s="107"/>
      <c r="G105" s="107"/>
      <c r="H105" s="107"/>
      <c r="I105" s="107"/>
      <c r="J105" s="108">
        <f>J213</f>
        <v>0</v>
      </c>
      <c r="L105" s="105"/>
    </row>
    <row r="106" spans="2:12" s="10" customFormat="1" ht="19.899999999999999" customHeight="1">
      <c r="B106" s="109"/>
      <c r="D106" s="110" t="s">
        <v>99</v>
      </c>
      <c r="E106" s="111"/>
      <c r="F106" s="111"/>
      <c r="G106" s="111"/>
      <c r="H106" s="111"/>
      <c r="I106" s="111"/>
      <c r="J106" s="112">
        <f>J214</f>
        <v>0</v>
      </c>
      <c r="L106" s="109"/>
    </row>
    <row r="107" spans="2:12" s="10" customFormat="1" ht="19.899999999999999" customHeight="1">
      <c r="B107" s="109"/>
      <c r="D107" s="110" t="s">
        <v>100</v>
      </c>
      <c r="E107" s="111"/>
      <c r="F107" s="111"/>
      <c r="G107" s="111"/>
      <c r="H107" s="111"/>
      <c r="I107" s="111"/>
      <c r="J107" s="112">
        <f>J224</f>
        <v>0</v>
      </c>
      <c r="L107" s="109"/>
    </row>
    <row r="108" spans="2:12" s="10" customFormat="1" ht="19.899999999999999" customHeight="1">
      <c r="B108" s="109"/>
      <c r="D108" s="110" t="s">
        <v>101</v>
      </c>
      <c r="E108" s="111"/>
      <c r="F108" s="111"/>
      <c r="G108" s="111"/>
      <c r="H108" s="111"/>
      <c r="I108" s="111"/>
      <c r="J108" s="112">
        <f>J233</f>
        <v>0</v>
      </c>
      <c r="L108" s="109"/>
    </row>
    <row r="109" spans="2:12" s="10" customFormat="1" ht="19.899999999999999" customHeight="1">
      <c r="B109" s="109"/>
      <c r="D109" s="110" t="s">
        <v>102</v>
      </c>
      <c r="E109" s="111"/>
      <c r="F109" s="111"/>
      <c r="G109" s="111"/>
      <c r="H109" s="111"/>
      <c r="I109" s="111"/>
      <c r="J109" s="112">
        <f>J246</f>
        <v>0</v>
      </c>
      <c r="L109" s="109"/>
    </row>
    <row r="110" spans="2:12" s="10" customFormat="1" ht="19.899999999999999" customHeight="1">
      <c r="B110" s="109"/>
      <c r="D110" s="110" t="s">
        <v>103</v>
      </c>
      <c r="E110" s="111"/>
      <c r="F110" s="111"/>
      <c r="G110" s="111"/>
      <c r="H110" s="111"/>
      <c r="I110" s="111"/>
      <c r="J110" s="112">
        <f>J249</f>
        <v>0</v>
      </c>
      <c r="L110" s="109"/>
    </row>
    <row r="111" spans="2:12" s="10" customFormat="1" ht="19.899999999999999" customHeight="1">
      <c r="B111" s="109"/>
      <c r="D111" s="110" t="s">
        <v>104</v>
      </c>
      <c r="E111" s="111"/>
      <c r="F111" s="111"/>
      <c r="G111" s="111"/>
      <c r="H111" s="111"/>
      <c r="I111" s="111"/>
      <c r="J111" s="112">
        <f>J251</f>
        <v>0</v>
      </c>
      <c r="L111" s="109"/>
    </row>
    <row r="112" spans="2:12" s="10" customFormat="1" ht="19.899999999999999" customHeight="1">
      <c r="B112" s="109"/>
      <c r="D112" s="110" t="s">
        <v>105</v>
      </c>
      <c r="E112" s="111"/>
      <c r="F112" s="111"/>
      <c r="G112" s="111"/>
      <c r="H112" s="111"/>
      <c r="I112" s="111"/>
      <c r="J112" s="112">
        <f>J255</f>
        <v>0</v>
      </c>
      <c r="L112" s="109"/>
    </row>
    <row r="113" spans="1:31" s="10" customFormat="1" ht="19.899999999999999" customHeight="1">
      <c r="B113" s="109"/>
      <c r="D113" s="110" t="s">
        <v>106</v>
      </c>
      <c r="E113" s="111"/>
      <c r="F113" s="111"/>
      <c r="G113" s="111"/>
      <c r="H113" s="111"/>
      <c r="I113" s="111"/>
      <c r="J113" s="112">
        <f>J257</f>
        <v>0</v>
      </c>
      <c r="L113" s="109"/>
    </row>
    <row r="114" spans="1:31" s="10" customFormat="1" ht="19.899999999999999" customHeight="1">
      <c r="B114" s="109"/>
      <c r="D114" s="110" t="s">
        <v>107</v>
      </c>
      <c r="E114" s="111"/>
      <c r="F114" s="111"/>
      <c r="G114" s="111"/>
      <c r="H114" s="111"/>
      <c r="I114" s="111"/>
      <c r="J114" s="112">
        <f>J260</f>
        <v>0</v>
      </c>
      <c r="L114" s="109"/>
    </row>
    <row r="115" spans="1:31" s="10" customFormat="1" ht="19.899999999999999" customHeight="1">
      <c r="B115" s="109"/>
      <c r="D115" s="110" t="s">
        <v>108</v>
      </c>
      <c r="E115" s="111"/>
      <c r="F115" s="111"/>
      <c r="G115" s="111"/>
      <c r="H115" s="111"/>
      <c r="I115" s="111"/>
      <c r="J115" s="112">
        <f>J273</f>
        <v>0</v>
      </c>
      <c r="L115" s="109"/>
    </row>
    <row r="116" spans="1:31" s="10" customFormat="1" ht="19.899999999999999" customHeight="1">
      <c r="B116" s="109"/>
      <c r="D116" s="110" t="s">
        <v>109</v>
      </c>
      <c r="E116" s="111"/>
      <c r="F116" s="111"/>
      <c r="G116" s="111"/>
      <c r="H116" s="111"/>
      <c r="I116" s="111"/>
      <c r="J116" s="112">
        <f>J289</f>
        <v>0</v>
      </c>
      <c r="L116" s="109"/>
    </row>
    <row r="117" spans="1:31" s="10" customFormat="1" ht="19.899999999999999" customHeight="1">
      <c r="B117" s="109"/>
      <c r="D117" s="110" t="s">
        <v>110</v>
      </c>
      <c r="E117" s="111"/>
      <c r="F117" s="111"/>
      <c r="G117" s="111"/>
      <c r="H117" s="111"/>
      <c r="I117" s="111"/>
      <c r="J117" s="112">
        <f>J293</f>
        <v>0</v>
      </c>
      <c r="L117" s="109"/>
    </row>
    <row r="118" spans="1:31" s="10" customFormat="1" ht="19.899999999999999" customHeight="1">
      <c r="B118" s="109"/>
      <c r="D118" s="110" t="s">
        <v>111</v>
      </c>
      <c r="E118" s="111"/>
      <c r="F118" s="111"/>
      <c r="G118" s="111"/>
      <c r="H118" s="111"/>
      <c r="I118" s="111"/>
      <c r="J118" s="112">
        <f>J301</f>
        <v>0</v>
      </c>
      <c r="L118" s="109"/>
    </row>
    <row r="119" spans="1:31" s="10" customFormat="1" ht="19.899999999999999" customHeight="1">
      <c r="B119" s="109"/>
      <c r="D119" s="110" t="s">
        <v>112</v>
      </c>
      <c r="E119" s="111"/>
      <c r="F119" s="111"/>
      <c r="G119" s="111"/>
      <c r="H119" s="111"/>
      <c r="I119" s="111"/>
      <c r="J119" s="112">
        <f>J303</f>
        <v>0</v>
      </c>
      <c r="L119" s="109"/>
    </row>
    <row r="120" spans="1:31" s="10" customFormat="1" ht="19.899999999999999" customHeight="1">
      <c r="B120" s="109"/>
      <c r="D120" s="110" t="s">
        <v>113</v>
      </c>
      <c r="E120" s="111"/>
      <c r="F120" s="111"/>
      <c r="G120" s="111"/>
      <c r="H120" s="111"/>
      <c r="I120" s="111"/>
      <c r="J120" s="112">
        <f>J307</f>
        <v>0</v>
      </c>
      <c r="L120" s="109"/>
    </row>
    <row r="121" spans="1:31" s="9" customFormat="1" ht="24.95" customHeight="1">
      <c r="B121" s="105"/>
      <c r="D121" s="106" t="s">
        <v>114</v>
      </c>
      <c r="E121" s="107"/>
      <c r="F121" s="107"/>
      <c r="G121" s="107"/>
      <c r="H121" s="107"/>
      <c r="I121" s="107"/>
      <c r="J121" s="108">
        <f>J310</f>
        <v>0</v>
      </c>
      <c r="L121" s="105"/>
    </row>
    <row r="122" spans="1:31" s="10" customFormat="1" ht="19.899999999999999" customHeight="1">
      <c r="B122" s="109"/>
      <c r="D122" s="110" t="s">
        <v>115</v>
      </c>
      <c r="E122" s="111"/>
      <c r="F122" s="111"/>
      <c r="G122" s="111"/>
      <c r="H122" s="111"/>
      <c r="I122" s="111"/>
      <c r="J122" s="112">
        <f>J311</f>
        <v>0</v>
      </c>
      <c r="L122" s="109"/>
    </row>
    <row r="123" spans="1:31" s="2" customFormat="1" ht="21.7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31" s="2" customFormat="1" ht="6.95" customHeight="1">
      <c r="A124" s="29"/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8" spans="1:31" s="2" customFormat="1" ht="6.95" customHeight="1">
      <c r="A128" s="29"/>
      <c r="B128" s="46"/>
      <c r="C128" s="47"/>
      <c r="D128" s="47"/>
      <c r="E128" s="47"/>
      <c r="F128" s="47"/>
      <c r="G128" s="47"/>
      <c r="H128" s="47"/>
      <c r="I128" s="47"/>
      <c r="J128" s="47"/>
      <c r="K128" s="47"/>
      <c r="L128" s="3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</row>
    <row r="129" spans="1:63" s="2" customFormat="1" ht="24.95" customHeight="1">
      <c r="A129" s="29"/>
      <c r="B129" s="30"/>
      <c r="C129" s="18" t="s">
        <v>116</v>
      </c>
      <c r="D129" s="29"/>
      <c r="E129" s="29"/>
      <c r="F129" s="29"/>
      <c r="G129" s="29"/>
      <c r="H129" s="29"/>
      <c r="I129" s="29"/>
      <c r="J129" s="29"/>
      <c r="K129" s="29"/>
      <c r="L129" s="3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</row>
    <row r="130" spans="1:63" s="2" customFormat="1" ht="6.95" customHeight="1">
      <c r="A130" s="29"/>
      <c r="B130" s="30"/>
      <c r="C130" s="29"/>
      <c r="D130" s="29"/>
      <c r="E130" s="29"/>
      <c r="F130" s="29"/>
      <c r="G130" s="29"/>
      <c r="H130" s="29"/>
      <c r="I130" s="29"/>
      <c r="J130" s="29"/>
      <c r="K130" s="29"/>
      <c r="L130" s="3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</row>
    <row r="131" spans="1:63" s="2" customFormat="1" ht="12" customHeight="1">
      <c r="A131" s="29"/>
      <c r="B131" s="30"/>
      <c r="C131" s="24" t="s">
        <v>13</v>
      </c>
      <c r="D131" s="29"/>
      <c r="E131" s="29"/>
      <c r="F131" s="29"/>
      <c r="G131" s="29"/>
      <c r="H131" s="29"/>
      <c r="I131" s="29"/>
      <c r="J131" s="29"/>
      <c r="K131" s="29"/>
      <c r="L131" s="3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63" s="2" customFormat="1" ht="23.25" customHeight="1">
      <c r="A132" s="29"/>
      <c r="B132" s="30"/>
      <c r="C132" s="29"/>
      <c r="D132" s="29"/>
      <c r="E132" s="206" t="str">
        <f>E7</f>
        <v>Prístavba stravovacieho a sociálneho zariadenia pre materskú školu v Slanskom Novom Meste</v>
      </c>
      <c r="F132" s="207"/>
      <c r="G132" s="207"/>
      <c r="H132" s="207"/>
      <c r="I132" s="29"/>
      <c r="J132" s="29"/>
      <c r="K132" s="29"/>
      <c r="L132" s="3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</row>
    <row r="133" spans="1:63" s="2" customFormat="1" ht="12" customHeight="1">
      <c r="A133" s="29"/>
      <c r="B133" s="30"/>
      <c r="C133" s="24" t="s">
        <v>84</v>
      </c>
      <c r="D133" s="29"/>
      <c r="E133" s="29"/>
      <c r="F133" s="29"/>
      <c r="G133" s="29"/>
      <c r="H133" s="29"/>
      <c r="I133" s="29"/>
      <c r="J133" s="29"/>
      <c r="K133" s="29"/>
      <c r="L133" s="3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</row>
    <row r="134" spans="1:63" s="2" customFormat="1" ht="16.5" customHeight="1">
      <c r="A134" s="29"/>
      <c r="B134" s="30"/>
      <c r="C134" s="29"/>
      <c r="D134" s="29"/>
      <c r="E134" s="186" t="str">
        <f>E9</f>
        <v>Škôlka Slanské Nové Mesto - SO 01 - Prístavba MŠ</v>
      </c>
      <c r="F134" s="208"/>
      <c r="G134" s="208"/>
      <c r="H134" s="208"/>
      <c r="I134" s="29"/>
      <c r="J134" s="29"/>
      <c r="K134" s="29"/>
      <c r="L134" s="3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</row>
    <row r="135" spans="1:63" s="2" customFormat="1" ht="6.95" customHeight="1">
      <c r="A135" s="29"/>
      <c r="B135" s="30"/>
      <c r="C135" s="29"/>
      <c r="D135" s="29"/>
      <c r="E135" s="29"/>
      <c r="F135" s="29"/>
      <c r="G135" s="29"/>
      <c r="H135" s="29"/>
      <c r="I135" s="29"/>
      <c r="J135" s="29"/>
      <c r="K135" s="29"/>
      <c r="L135" s="3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</row>
    <row r="136" spans="1:63" s="2" customFormat="1" ht="12" customHeight="1">
      <c r="A136" s="29"/>
      <c r="B136" s="30"/>
      <c r="C136" s="24" t="s">
        <v>17</v>
      </c>
      <c r="D136" s="29"/>
      <c r="E136" s="29"/>
      <c r="F136" s="22" t="str">
        <f>F12</f>
        <v>Slanské Nové Mesto</v>
      </c>
      <c r="G136" s="29"/>
      <c r="H136" s="29"/>
      <c r="I136" s="24" t="s">
        <v>19</v>
      </c>
      <c r="J136" s="52">
        <f>IF(J12="","",J12)</f>
        <v>44025</v>
      </c>
      <c r="K136" s="29"/>
      <c r="L136" s="3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</row>
    <row r="137" spans="1:63" s="2" customFormat="1" ht="6.95" customHeight="1">
      <c r="A137" s="29"/>
      <c r="B137" s="30"/>
      <c r="C137" s="29"/>
      <c r="D137" s="29"/>
      <c r="E137" s="29"/>
      <c r="F137" s="29"/>
      <c r="G137" s="29"/>
      <c r="H137" s="29"/>
      <c r="I137" s="29"/>
      <c r="J137" s="29"/>
      <c r="K137" s="29"/>
      <c r="L137" s="3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</row>
    <row r="138" spans="1:63" s="2" customFormat="1" ht="15.2" customHeight="1">
      <c r="A138" s="29"/>
      <c r="B138" s="30"/>
      <c r="C138" s="24" t="s">
        <v>20</v>
      </c>
      <c r="D138" s="29"/>
      <c r="E138" s="29"/>
      <c r="F138" s="22" t="str">
        <f>E15</f>
        <v>Obec Slanské Nové Mesto</v>
      </c>
      <c r="G138" s="29"/>
      <c r="H138" s="29"/>
      <c r="I138" s="24" t="s">
        <v>26</v>
      </c>
      <c r="J138" s="27" t="str">
        <f>E21</f>
        <v xml:space="preserve"> </v>
      </c>
      <c r="K138" s="29"/>
      <c r="L138" s="3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</row>
    <row r="139" spans="1:63" s="2" customFormat="1" ht="15.2" customHeight="1">
      <c r="A139" s="29"/>
      <c r="B139" s="30"/>
      <c r="C139" s="24" t="s">
        <v>24</v>
      </c>
      <c r="D139" s="29"/>
      <c r="E139" s="29"/>
      <c r="F139" s="22" t="str">
        <f>IF(E18="","",E18)</f>
        <v>Vyplň údaj</v>
      </c>
      <c r="G139" s="29"/>
      <c r="H139" s="29"/>
      <c r="I139" s="24" t="s">
        <v>30</v>
      </c>
      <c r="J139" s="27" t="str">
        <f>E24</f>
        <v>Ing. Michal Boršč</v>
      </c>
      <c r="K139" s="29"/>
      <c r="L139" s="3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</row>
    <row r="140" spans="1:63" s="2" customFormat="1" ht="10.35" customHeight="1">
      <c r="A140" s="29"/>
      <c r="B140" s="30"/>
      <c r="C140" s="29"/>
      <c r="D140" s="29"/>
      <c r="E140" s="29"/>
      <c r="F140" s="29"/>
      <c r="G140" s="29"/>
      <c r="H140" s="29"/>
      <c r="I140" s="29"/>
      <c r="J140" s="29"/>
      <c r="K140" s="29"/>
      <c r="L140" s="3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</row>
    <row r="141" spans="1:63" s="11" customFormat="1" ht="29.25" customHeight="1">
      <c r="A141" s="113"/>
      <c r="B141" s="114"/>
      <c r="C141" s="115" t="s">
        <v>117</v>
      </c>
      <c r="D141" s="116" t="s">
        <v>58</v>
      </c>
      <c r="E141" s="116" t="s">
        <v>54</v>
      </c>
      <c r="F141" s="116" t="s">
        <v>55</v>
      </c>
      <c r="G141" s="116" t="s">
        <v>118</v>
      </c>
      <c r="H141" s="116" t="s">
        <v>119</v>
      </c>
      <c r="I141" s="116" t="s">
        <v>120</v>
      </c>
      <c r="J141" s="117" t="s">
        <v>87</v>
      </c>
      <c r="K141" s="118" t="s">
        <v>121</v>
      </c>
      <c r="L141" s="119"/>
      <c r="M141" s="59" t="s">
        <v>1</v>
      </c>
      <c r="N141" s="60" t="s">
        <v>37</v>
      </c>
      <c r="O141" s="60" t="s">
        <v>122</v>
      </c>
      <c r="P141" s="60" t="s">
        <v>123</v>
      </c>
      <c r="Q141" s="60" t="s">
        <v>124</v>
      </c>
      <c r="R141" s="60" t="s">
        <v>125</v>
      </c>
      <c r="S141" s="60" t="s">
        <v>126</v>
      </c>
      <c r="T141" s="61" t="s">
        <v>127</v>
      </c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</row>
    <row r="142" spans="1:63" s="2" customFormat="1" ht="22.9" customHeight="1">
      <c r="A142" s="29"/>
      <c r="B142" s="30"/>
      <c r="C142" s="66" t="s">
        <v>88</v>
      </c>
      <c r="D142" s="29"/>
      <c r="E142" s="29"/>
      <c r="F142" s="29"/>
      <c r="G142" s="29"/>
      <c r="H142" s="29"/>
      <c r="I142" s="29"/>
      <c r="J142" s="120">
        <f>BK142</f>
        <v>0</v>
      </c>
      <c r="K142" s="29"/>
      <c r="L142" s="30"/>
      <c r="M142" s="62"/>
      <c r="N142" s="53"/>
      <c r="O142" s="63"/>
      <c r="P142" s="121">
        <f>P143+P213+P310</f>
        <v>0</v>
      </c>
      <c r="Q142" s="63"/>
      <c r="R142" s="121">
        <f>R143+R213+R310</f>
        <v>213.77296896999997</v>
      </c>
      <c r="S142" s="63"/>
      <c r="T142" s="122">
        <f>T143+T213+T310</f>
        <v>48.074339999999992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T142" s="14" t="s">
        <v>72</v>
      </c>
      <c r="AU142" s="14" t="s">
        <v>89</v>
      </c>
      <c r="BK142" s="123">
        <f>BK143+BK213+BK310</f>
        <v>0</v>
      </c>
    </row>
    <row r="143" spans="1:63" s="12" customFormat="1" ht="25.9" customHeight="1">
      <c r="B143" s="124"/>
      <c r="D143" s="125" t="s">
        <v>72</v>
      </c>
      <c r="E143" s="126" t="s">
        <v>128</v>
      </c>
      <c r="F143" s="126" t="s">
        <v>129</v>
      </c>
      <c r="I143" s="127"/>
      <c r="J143" s="128">
        <f>BK143</f>
        <v>0</v>
      </c>
      <c r="L143" s="124"/>
      <c r="M143" s="129"/>
      <c r="N143" s="130"/>
      <c r="O143" s="130"/>
      <c r="P143" s="131">
        <f>P144+P151+P161+P169+P183+P192+P211</f>
        <v>0</v>
      </c>
      <c r="Q143" s="130"/>
      <c r="R143" s="131">
        <f>R144+R151+R161+R169+R183+R192+R211</f>
        <v>206.08234218999996</v>
      </c>
      <c r="S143" s="130"/>
      <c r="T143" s="132">
        <f>T144+T151+T161+T169+T183+T192+T211</f>
        <v>46.855796999999995</v>
      </c>
      <c r="AR143" s="125" t="s">
        <v>81</v>
      </c>
      <c r="AT143" s="133" t="s">
        <v>72</v>
      </c>
      <c r="AU143" s="133" t="s">
        <v>73</v>
      </c>
      <c r="AY143" s="125" t="s">
        <v>130</v>
      </c>
      <c r="BK143" s="134">
        <f>BK144+BK151+BK161+BK169+BK183+BK192+BK211</f>
        <v>0</v>
      </c>
    </row>
    <row r="144" spans="1:63" s="12" customFormat="1" ht="22.9" customHeight="1">
      <c r="B144" s="124"/>
      <c r="D144" s="125" t="s">
        <v>72</v>
      </c>
      <c r="E144" s="135" t="s">
        <v>81</v>
      </c>
      <c r="F144" s="135" t="s">
        <v>131</v>
      </c>
      <c r="I144" s="127"/>
      <c r="J144" s="136">
        <f>BK144</f>
        <v>0</v>
      </c>
      <c r="L144" s="124"/>
      <c r="M144" s="129"/>
      <c r="N144" s="130"/>
      <c r="O144" s="130"/>
      <c r="P144" s="131">
        <f>SUM(P145:P150)</f>
        <v>0</v>
      </c>
      <c r="Q144" s="130"/>
      <c r="R144" s="131">
        <f>SUM(R145:R150)</f>
        <v>0</v>
      </c>
      <c r="S144" s="130"/>
      <c r="T144" s="132">
        <f>SUM(T145:T150)</f>
        <v>0</v>
      </c>
      <c r="AR144" s="125" t="s">
        <v>81</v>
      </c>
      <c r="AT144" s="133" t="s">
        <v>72</v>
      </c>
      <c r="AU144" s="133" t="s">
        <v>81</v>
      </c>
      <c r="AY144" s="125" t="s">
        <v>130</v>
      </c>
      <c r="BK144" s="134">
        <f>SUM(BK145:BK150)</f>
        <v>0</v>
      </c>
    </row>
    <row r="145" spans="1:65" s="2" customFormat="1" ht="14.45" customHeight="1">
      <c r="A145" s="29"/>
      <c r="B145" s="137"/>
      <c r="C145" s="138" t="s">
        <v>81</v>
      </c>
      <c r="D145" s="138" t="s">
        <v>132</v>
      </c>
      <c r="E145" s="139" t="s">
        <v>133</v>
      </c>
      <c r="F145" s="140" t="s">
        <v>134</v>
      </c>
      <c r="G145" s="141" t="s">
        <v>135</v>
      </c>
      <c r="H145" s="142">
        <v>35.079000000000001</v>
      </c>
      <c r="I145" s="143"/>
      <c r="J145" s="142">
        <f t="shared" ref="J145:J150" si="0">ROUND(I145*H145,3)</f>
        <v>0</v>
      </c>
      <c r="K145" s="144"/>
      <c r="L145" s="30"/>
      <c r="M145" s="145" t="s">
        <v>1</v>
      </c>
      <c r="N145" s="146" t="s">
        <v>39</v>
      </c>
      <c r="O145" s="55"/>
      <c r="P145" s="147">
        <f t="shared" ref="P145:P150" si="1">O145*H145</f>
        <v>0</v>
      </c>
      <c r="Q145" s="147">
        <v>0</v>
      </c>
      <c r="R145" s="147">
        <f t="shared" ref="R145:R150" si="2">Q145*H145</f>
        <v>0</v>
      </c>
      <c r="S145" s="147">
        <v>0</v>
      </c>
      <c r="T145" s="148">
        <f t="shared" ref="T145:T150" si="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49" t="s">
        <v>136</v>
      </c>
      <c r="AT145" s="149" t="s">
        <v>132</v>
      </c>
      <c r="AU145" s="149" t="s">
        <v>137</v>
      </c>
      <c r="AY145" s="14" t="s">
        <v>130</v>
      </c>
      <c r="BE145" s="150">
        <f t="shared" ref="BE145:BE150" si="4">IF(N145="základná",J145,0)</f>
        <v>0</v>
      </c>
      <c r="BF145" s="150">
        <f t="shared" ref="BF145:BF150" si="5">IF(N145="znížená",J145,0)</f>
        <v>0</v>
      </c>
      <c r="BG145" s="150">
        <f t="shared" ref="BG145:BG150" si="6">IF(N145="zákl. prenesená",J145,0)</f>
        <v>0</v>
      </c>
      <c r="BH145" s="150">
        <f t="shared" ref="BH145:BH150" si="7">IF(N145="zníž. prenesená",J145,0)</f>
        <v>0</v>
      </c>
      <c r="BI145" s="150">
        <f t="shared" ref="BI145:BI150" si="8">IF(N145="nulová",J145,0)</f>
        <v>0</v>
      </c>
      <c r="BJ145" s="14" t="s">
        <v>137</v>
      </c>
      <c r="BK145" s="151">
        <f t="shared" ref="BK145:BK150" si="9">ROUND(I145*H145,3)</f>
        <v>0</v>
      </c>
      <c r="BL145" s="14" t="s">
        <v>136</v>
      </c>
      <c r="BM145" s="149" t="s">
        <v>138</v>
      </c>
    </row>
    <row r="146" spans="1:65" s="2" customFormat="1" ht="37.9" customHeight="1">
      <c r="A146" s="29"/>
      <c r="B146" s="137"/>
      <c r="C146" s="138" t="s">
        <v>137</v>
      </c>
      <c r="D146" s="138" t="s">
        <v>132</v>
      </c>
      <c r="E146" s="139" t="s">
        <v>139</v>
      </c>
      <c r="F146" s="140" t="s">
        <v>140</v>
      </c>
      <c r="G146" s="141" t="s">
        <v>135</v>
      </c>
      <c r="H146" s="142">
        <v>35.079000000000001</v>
      </c>
      <c r="I146" s="143"/>
      <c r="J146" s="142">
        <f t="shared" si="0"/>
        <v>0</v>
      </c>
      <c r="K146" s="144"/>
      <c r="L146" s="30"/>
      <c r="M146" s="145" t="s">
        <v>1</v>
      </c>
      <c r="N146" s="146" t="s">
        <v>39</v>
      </c>
      <c r="O146" s="55"/>
      <c r="P146" s="147">
        <f t="shared" si="1"/>
        <v>0</v>
      </c>
      <c r="Q146" s="147">
        <v>0</v>
      </c>
      <c r="R146" s="147">
        <f t="shared" si="2"/>
        <v>0</v>
      </c>
      <c r="S146" s="147">
        <v>0</v>
      </c>
      <c r="T146" s="148">
        <f t="shared" si="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49" t="s">
        <v>136</v>
      </c>
      <c r="AT146" s="149" t="s">
        <v>132</v>
      </c>
      <c r="AU146" s="149" t="s">
        <v>137</v>
      </c>
      <c r="AY146" s="14" t="s">
        <v>130</v>
      </c>
      <c r="BE146" s="150">
        <f t="shared" si="4"/>
        <v>0</v>
      </c>
      <c r="BF146" s="150">
        <f t="shared" si="5"/>
        <v>0</v>
      </c>
      <c r="BG146" s="150">
        <f t="shared" si="6"/>
        <v>0</v>
      </c>
      <c r="BH146" s="150">
        <f t="shared" si="7"/>
        <v>0</v>
      </c>
      <c r="BI146" s="150">
        <f t="shared" si="8"/>
        <v>0</v>
      </c>
      <c r="BJ146" s="14" t="s">
        <v>137</v>
      </c>
      <c r="BK146" s="151">
        <f t="shared" si="9"/>
        <v>0</v>
      </c>
      <c r="BL146" s="14" t="s">
        <v>136</v>
      </c>
      <c r="BM146" s="149" t="s">
        <v>141</v>
      </c>
    </row>
    <row r="147" spans="1:65" s="2" customFormat="1" ht="24.2" customHeight="1">
      <c r="A147" s="29"/>
      <c r="B147" s="137"/>
      <c r="C147" s="138" t="s">
        <v>142</v>
      </c>
      <c r="D147" s="138" t="s">
        <v>132</v>
      </c>
      <c r="E147" s="139" t="s">
        <v>143</v>
      </c>
      <c r="F147" s="140" t="s">
        <v>144</v>
      </c>
      <c r="G147" s="141" t="s">
        <v>135</v>
      </c>
      <c r="H147" s="142">
        <v>35.079000000000001</v>
      </c>
      <c r="I147" s="143"/>
      <c r="J147" s="142">
        <f t="shared" si="0"/>
        <v>0</v>
      </c>
      <c r="K147" s="144"/>
      <c r="L147" s="30"/>
      <c r="M147" s="145" t="s">
        <v>1</v>
      </c>
      <c r="N147" s="146" t="s">
        <v>39</v>
      </c>
      <c r="O147" s="55"/>
      <c r="P147" s="147">
        <f t="shared" si="1"/>
        <v>0</v>
      </c>
      <c r="Q147" s="147">
        <v>0</v>
      </c>
      <c r="R147" s="147">
        <f t="shared" si="2"/>
        <v>0</v>
      </c>
      <c r="S147" s="147">
        <v>0</v>
      </c>
      <c r="T147" s="148">
        <f t="shared" si="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49" t="s">
        <v>136</v>
      </c>
      <c r="AT147" s="149" t="s">
        <v>132</v>
      </c>
      <c r="AU147" s="149" t="s">
        <v>137</v>
      </c>
      <c r="AY147" s="14" t="s">
        <v>130</v>
      </c>
      <c r="BE147" s="150">
        <f t="shared" si="4"/>
        <v>0</v>
      </c>
      <c r="BF147" s="150">
        <f t="shared" si="5"/>
        <v>0</v>
      </c>
      <c r="BG147" s="150">
        <f t="shared" si="6"/>
        <v>0</v>
      </c>
      <c r="BH147" s="150">
        <f t="shared" si="7"/>
        <v>0</v>
      </c>
      <c r="BI147" s="150">
        <f t="shared" si="8"/>
        <v>0</v>
      </c>
      <c r="BJ147" s="14" t="s">
        <v>137</v>
      </c>
      <c r="BK147" s="151">
        <f t="shared" si="9"/>
        <v>0</v>
      </c>
      <c r="BL147" s="14" t="s">
        <v>136</v>
      </c>
      <c r="BM147" s="149" t="s">
        <v>145</v>
      </c>
    </row>
    <row r="148" spans="1:65" s="2" customFormat="1" ht="24.2" customHeight="1">
      <c r="A148" s="29"/>
      <c r="B148" s="137"/>
      <c r="C148" s="138" t="s">
        <v>136</v>
      </c>
      <c r="D148" s="138" t="s">
        <v>132</v>
      </c>
      <c r="E148" s="139" t="s">
        <v>146</v>
      </c>
      <c r="F148" s="140" t="s">
        <v>147</v>
      </c>
      <c r="G148" s="141" t="s">
        <v>135</v>
      </c>
      <c r="H148" s="142">
        <v>8.3800000000000008</v>
      </c>
      <c r="I148" s="143"/>
      <c r="J148" s="142">
        <f t="shared" si="0"/>
        <v>0</v>
      </c>
      <c r="K148" s="144"/>
      <c r="L148" s="30"/>
      <c r="M148" s="145" t="s">
        <v>1</v>
      </c>
      <c r="N148" s="146" t="s">
        <v>39</v>
      </c>
      <c r="O148" s="55"/>
      <c r="P148" s="147">
        <f t="shared" si="1"/>
        <v>0</v>
      </c>
      <c r="Q148" s="147">
        <v>0</v>
      </c>
      <c r="R148" s="147">
        <f t="shared" si="2"/>
        <v>0</v>
      </c>
      <c r="S148" s="147">
        <v>0</v>
      </c>
      <c r="T148" s="148">
        <f t="shared" si="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49" t="s">
        <v>136</v>
      </c>
      <c r="AT148" s="149" t="s">
        <v>132</v>
      </c>
      <c r="AU148" s="149" t="s">
        <v>137</v>
      </c>
      <c r="AY148" s="14" t="s">
        <v>130</v>
      </c>
      <c r="BE148" s="150">
        <f t="shared" si="4"/>
        <v>0</v>
      </c>
      <c r="BF148" s="150">
        <f t="shared" si="5"/>
        <v>0</v>
      </c>
      <c r="BG148" s="150">
        <f t="shared" si="6"/>
        <v>0</v>
      </c>
      <c r="BH148" s="150">
        <f t="shared" si="7"/>
        <v>0</v>
      </c>
      <c r="BI148" s="150">
        <f t="shared" si="8"/>
        <v>0</v>
      </c>
      <c r="BJ148" s="14" t="s">
        <v>137</v>
      </c>
      <c r="BK148" s="151">
        <f t="shared" si="9"/>
        <v>0</v>
      </c>
      <c r="BL148" s="14" t="s">
        <v>136</v>
      </c>
      <c r="BM148" s="149" t="s">
        <v>148</v>
      </c>
    </row>
    <row r="149" spans="1:65" s="2" customFormat="1" ht="24.2" customHeight="1">
      <c r="A149" s="29"/>
      <c r="B149" s="137"/>
      <c r="C149" s="138" t="s">
        <v>149</v>
      </c>
      <c r="D149" s="138" t="s">
        <v>132</v>
      </c>
      <c r="E149" s="139" t="s">
        <v>150</v>
      </c>
      <c r="F149" s="140" t="s">
        <v>151</v>
      </c>
      <c r="G149" s="141" t="s">
        <v>135</v>
      </c>
      <c r="H149" s="142">
        <v>26.699000000000002</v>
      </c>
      <c r="I149" s="143"/>
      <c r="J149" s="142">
        <f t="shared" si="0"/>
        <v>0</v>
      </c>
      <c r="K149" s="144"/>
      <c r="L149" s="30"/>
      <c r="M149" s="145" t="s">
        <v>1</v>
      </c>
      <c r="N149" s="146" t="s">
        <v>39</v>
      </c>
      <c r="O149" s="55"/>
      <c r="P149" s="147">
        <f t="shared" si="1"/>
        <v>0</v>
      </c>
      <c r="Q149" s="147">
        <v>0</v>
      </c>
      <c r="R149" s="147">
        <f t="shared" si="2"/>
        <v>0</v>
      </c>
      <c r="S149" s="147">
        <v>0</v>
      </c>
      <c r="T149" s="148">
        <f t="shared" si="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49" t="s">
        <v>136</v>
      </c>
      <c r="AT149" s="149" t="s">
        <v>132</v>
      </c>
      <c r="AU149" s="149" t="s">
        <v>137</v>
      </c>
      <c r="AY149" s="14" t="s">
        <v>130</v>
      </c>
      <c r="BE149" s="150">
        <f t="shared" si="4"/>
        <v>0</v>
      </c>
      <c r="BF149" s="150">
        <f t="shared" si="5"/>
        <v>0</v>
      </c>
      <c r="BG149" s="150">
        <f t="shared" si="6"/>
        <v>0</v>
      </c>
      <c r="BH149" s="150">
        <f t="shared" si="7"/>
        <v>0</v>
      </c>
      <c r="BI149" s="150">
        <f t="shared" si="8"/>
        <v>0</v>
      </c>
      <c r="BJ149" s="14" t="s">
        <v>137</v>
      </c>
      <c r="BK149" s="151">
        <f t="shared" si="9"/>
        <v>0</v>
      </c>
      <c r="BL149" s="14" t="s">
        <v>136</v>
      </c>
      <c r="BM149" s="149" t="s">
        <v>152</v>
      </c>
    </row>
    <row r="150" spans="1:65" s="2" customFormat="1" ht="14.45" customHeight="1">
      <c r="A150" s="29"/>
      <c r="B150" s="137"/>
      <c r="C150" s="138" t="s">
        <v>153</v>
      </c>
      <c r="D150" s="138" t="s">
        <v>132</v>
      </c>
      <c r="E150" s="139" t="s">
        <v>154</v>
      </c>
      <c r="F150" s="140" t="s">
        <v>155</v>
      </c>
      <c r="G150" s="141" t="s">
        <v>135</v>
      </c>
      <c r="H150" s="142">
        <v>8.2379999999999995</v>
      </c>
      <c r="I150" s="143"/>
      <c r="J150" s="142">
        <f t="shared" si="0"/>
        <v>0</v>
      </c>
      <c r="K150" s="144"/>
      <c r="L150" s="30"/>
      <c r="M150" s="145" t="s">
        <v>1</v>
      </c>
      <c r="N150" s="146" t="s">
        <v>39</v>
      </c>
      <c r="O150" s="55"/>
      <c r="P150" s="147">
        <f t="shared" si="1"/>
        <v>0</v>
      </c>
      <c r="Q150" s="147">
        <v>0</v>
      </c>
      <c r="R150" s="147">
        <f t="shared" si="2"/>
        <v>0</v>
      </c>
      <c r="S150" s="147">
        <v>0</v>
      </c>
      <c r="T150" s="148">
        <f t="shared" si="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49" t="s">
        <v>136</v>
      </c>
      <c r="AT150" s="149" t="s">
        <v>132</v>
      </c>
      <c r="AU150" s="149" t="s">
        <v>137</v>
      </c>
      <c r="AY150" s="14" t="s">
        <v>130</v>
      </c>
      <c r="BE150" s="150">
        <f t="shared" si="4"/>
        <v>0</v>
      </c>
      <c r="BF150" s="150">
        <f t="shared" si="5"/>
        <v>0</v>
      </c>
      <c r="BG150" s="150">
        <f t="shared" si="6"/>
        <v>0</v>
      </c>
      <c r="BH150" s="150">
        <f t="shared" si="7"/>
        <v>0</v>
      </c>
      <c r="BI150" s="150">
        <f t="shared" si="8"/>
        <v>0</v>
      </c>
      <c r="BJ150" s="14" t="s">
        <v>137</v>
      </c>
      <c r="BK150" s="151">
        <f t="shared" si="9"/>
        <v>0</v>
      </c>
      <c r="BL150" s="14" t="s">
        <v>136</v>
      </c>
      <c r="BM150" s="149" t="s">
        <v>156</v>
      </c>
    </row>
    <row r="151" spans="1:65" s="12" customFormat="1" ht="22.9" customHeight="1">
      <c r="B151" s="124"/>
      <c r="D151" s="125" t="s">
        <v>72</v>
      </c>
      <c r="E151" s="135" t="s">
        <v>137</v>
      </c>
      <c r="F151" s="135" t="s">
        <v>157</v>
      </c>
      <c r="I151" s="127"/>
      <c r="J151" s="136">
        <f>BK151</f>
        <v>0</v>
      </c>
      <c r="L151" s="124"/>
      <c r="M151" s="129"/>
      <c r="N151" s="130"/>
      <c r="O151" s="130"/>
      <c r="P151" s="131">
        <f>SUM(P152:P160)</f>
        <v>0</v>
      </c>
      <c r="Q151" s="130"/>
      <c r="R151" s="131">
        <f>SUM(R152:R160)</f>
        <v>135.80219086</v>
      </c>
      <c r="S151" s="130"/>
      <c r="T151" s="132">
        <f>SUM(T152:T160)</f>
        <v>0</v>
      </c>
      <c r="AR151" s="125" t="s">
        <v>81</v>
      </c>
      <c r="AT151" s="133" t="s">
        <v>72</v>
      </c>
      <c r="AU151" s="133" t="s">
        <v>81</v>
      </c>
      <c r="AY151" s="125" t="s">
        <v>130</v>
      </c>
      <c r="BK151" s="134">
        <f>SUM(BK152:BK160)</f>
        <v>0</v>
      </c>
    </row>
    <row r="152" spans="1:65" s="2" customFormat="1" ht="24.2" customHeight="1">
      <c r="A152" s="29"/>
      <c r="B152" s="137"/>
      <c r="C152" s="138" t="s">
        <v>158</v>
      </c>
      <c r="D152" s="138" t="s">
        <v>132</v>
      </c>
      <c r="E152" s="139" t="s">
        <v>159</v>
      </c>
      <c r="F152" s="140" t="s">
        <v>160</v>
      </c>
      <c r="G152" s="141" t="s">
        <v>135</v>
      </c>
      <c r="H152" s="142">
        <v>17.349</v>
      </c>
      <c r="I152" s="143"/>
      <c r="J152" s="142">
        <f t="shared" ref="J152:J160" si="10">ROUND(I152*H152,3)</f>
        <v>0</v>
      </c>
      <c r="K152" s="144"/>
      <c r="L152" s="30"/>
      <c r="M152" s="145" t="s">
        <v>1</v>
      </c>
      <c r="N152" s="146" t="s">
        <v>39</v>
      </c>
      <c r="O152" s="55"/>
      <c r="P152" s="147">
        <f t="shared" ref="P152:P160" si="11">O152*H152</f>
        <v>0</v>
      </c>
      <c r="Q152" s="147">
        <v>2.0699999999999998</v>
      </c>
      <c r="R152" s="147">
        <f t="shared" ref="R152:R160" si="12">Q152*H152</f>
        <v>35.912430000000001</v>
      </c>
      <c r="S152" s="147">
        <v>0</v>
      </c>
      <c r="T152" s="148">
        <f t="shared" ref="T152:T160" si="13">S152*H152</f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49" t="s">
        <v>136</v>
      </c>
      <c r="AT152" s="149" t="s">
        <v>132</v>
      </c>
      <c r="AU152" s="149" t="s">
        <v>137</v>
      </c>
      <c r="AY152" s="14" t="s">
        <v>130</v>
      </c>
      <c r="BE152" s="150">
        <f t="shared" ref="BE152:BE160" si="14">IF(N152="základná",J152,0)</f>
        <v>0</v>
      </c>
      <c r="BF152" s="150">
        <f t="shared" ref="BF152:BF160" si="15">IF(N152="znížená",J152,0)</f>
        <v>0</v>
      </c>
      <c r="BG152" s="150">
        <f t="shared" ref="BG152:BG160" si="16">IF(N152="zákl. prenesená",J152,0)</f>
        <v>0</v>
      </c>
      <c r="BH152" s="150">
        <f t="shared" ref="BH152:BH160" si="17">IF(N152="zníž. prenesená",J152,0)</f>
        <v>0</v>
      </c>
      <c r="BI152" s="150">
        <f t="shared" ref="BI152:BI160" si="18">IF(N152="nulová",J152,0)</f>
        <v>0</v>
      </c>
      <c r="BJ152" s="14" t="s">
        <v>137</v>
      </c>
      <c r="BK152" s="151">
        <f t="shared" ref="BK152:BK160" si="19">ROUND(I152*H152,3)</f>
        <v>0</v>
      </c>
      <c r="BL152" s="14" t="s">
        <v>136</v>
      </c>
      <c r="BM152" s="149" t="s">
        <v>161</v>
      </c>
    </row>
    <row r="153" spans="1:65" s="2" customFormat="1" ht="24.2" customHeight="1">
      <c r="A153" s="29"/>
      <c r="B153" s="137"/>
      <c r="C153" s="138" t="s">
        <v>162</v>
      </c>
      <c r="D153" s="138" t="s">
        <v>132</v>
      </c>
      <c r="E153" s="139" t="s">
        <v>163</v>
      </c>
      <c r="F153" s="140" t="s">
        <v>164</v>
      </c>
      <c r="G153" s="141" t="s">
        <v>135</v>
      </c>
      <c r="H153" s="142">
        <v>11.028</v>
      </c>
      <c r="I153" s="143"/>
      <c r="J153" s="142">
        <f t="shared" si="10"/>
        <v>0</v>
      </c>
      <c r="K153" s="144"/>
      <c r="L153" s="30"/>
      <c r="M153" s="145" t="s">
        <v>1</v>
      </c>
      <c r="N153" s="146" t="s">
        <v>39</v>
      </c>
      <c r="O153" s="55"/>
      <c r="P153" s="147">
        <f t="shared" si="11"/>
        <v>0</v>
      </c>
      <c r="Q153" s="147">
        <v>2.3453400000000002</v>
      </c>
      <c r="R153" s="147">
        <f t="shared" si="12"/>
        <v>25.864409520000002</v>
      </c>
      <c r="S153" s="147">
        <v>0</v>
      </c>
      <c r="T153" s="148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49" t="s">
        <v>136</v>
      </c>
      <c r="AT153" s="149" t="s">
        <v>132</v>
      </c>
      <c r="AU153" s="149" t="s">
        <v>137</v>
      </c>
      <c r="AY153" s="14" t="s">
        <v>130</v>
      </c>
      <c r="BE153" s="150">
        <f t="shared" si="14"/>
        <v>0</v>
      </c>
      <c r="BF153" s="150">
        <f t="shared" si="15"/>
        <v>0</v>
      </c>
      <c r="BG153" s="150">
        <f t="shared" si="16"/>
        <v>0</v>
      </c>
      <c r="BH153" s="150">
        <f t="shared" si="17"/>
        <v>0</v>
      </c>
      <c r="BI153" s="150">
        <f t="shared" si="18"/>
        <v>0</v>
      </c>
      <c r="BJ153" s="14" t="s">
        <v>137</v>
      </c>
      <c r="BK153" s="151">
        <f t="shared" si="19"/>
        <v>0</v>
      </c>
      <c r="BL153" s="14" t="s">
        <v>136</v>
      </c>
      <c r="BM153" s="149" t="s">
        <v>165</v>
      </c>
    </row>
    <row r="154" spans="1:65" s="2" customFormat="1" ht="14.45" customHeight="1">
      <c r="A154" s="29"/>
      <c r="B154" s="137"/>
      <c r="C154" s="138" t="s">
        <v>166</v>
      </c>
      <c r="D154" s="138" t="s">
        <v>132</v>
      </c>
      <c r="E154" s="139" t="s">
        <v>167</v>
      </c>
      <c r="F154" s="140" t="s">
        <v>168</v>
      </c>
      <c r="G154" s="141" t="s">
        <v>169</v>
      </c>
      <c r="H154" s="142">
        <v>7.2960000000000003</v>
      </c>
      <c r="I154" s="143"/>
      <c r="J154" s="142">
        <f t="shared" si="10"/>
        <v>0</v>
      </c>
      <c r="K154" s="144"/>
      <c r="L154" s="30"/>
      <c r="M154" s="145" t="s">
        <v>1</v>
      </c>
      <c r="N154" s="146" t="s">
        <v>39</v>
      </c>
      <c r="O154" s="55"/>
      <c r="P154" s="147">
        <f t="shared" si="11"/>
        <v>0</v>
      </c>
      <c r="Q154" s="147">
        <v>6.7000000000000002E-4</v>
      </c>
      <c r="R154" s="147">
        <f t="shared" si="12"/>
        <v>4.8883200000000007E-3</v>
      </c>
      <c r="S154" s="147">
        <v>0</v>
      </c>
      <c r="T154" s="148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49" t="s">
        <v>136</v>
      </c>
      <c r="AT154" s="149" t="s">
        <v>132</v>
      </c>
      <c r="AU154" s="149" t="s">
        <v>137</v>
      </c>
      <c r="AY154" s="14" t="s">
        <v>130</v>
      </c>
      <c r="BE154" s="150">
        <f t="shared" si="14"/>
        <v>0</v>
      </c>
      <c r="BF154" s="150">
        <f t="shared" si="15"/>
        <v>0</v>
      </c>
      <c r="BG154" s="150">
        <f t="shared" si="16"/>
        <v>0</v>
      </c>
      <c r="BH154" s="150">
        <f t="shared" si="17"/>
        <v>0</v>
      </c>
      <c r="BI154" s="150">
        <f t="shared" si="18"/>
        <v>0</v>
      </c>
      <c r="BJ154" s="14" t="s">
        <v>137</v>
      </c>
      <c r="BK154" s="151">
        <f t="shared" si="19"/>
        <v>0</v>
      </c>
      <c r="BL154" s="14" t="s">
        <v>136</v>
      </c>
      <c r="BM154" s="149" t="s">
        <v>170</v>
      </c>
    </row>
    <row r="155" spans="1:65" s="2" customFormat="1" ht="14.45" customHeight="1">
      <c r="A155" s="29"/>
      <c r="B155" s="137"/>
      <c r="C155" s="138" t="s">
        <v>171</v>
      </c>
      <c r="D155" s="138" t="s">
        <v>132</v>
      </c>
      <c r="E155" s="139" t="s">
        <v>172</v>
      </c>
      <c r="F155" s="140" t="s">
        <v>173</v>
      </c>
      <c r="G155" s="141" t="s">
        <v>169</v>
      </c>
      <c r="H155" s="142">
        <v>7.2960000000000003</v>
      </c>
      <c r="I155" s="143"/>
      <c r="J155" s="142">
        <f t="shared" si="10"/>
        <v>0</v>
      </c>
      <c r="K155" s="144"/>
      <c r="L155" s="30"/>
      <c r="M155" s="145" t="s">
        <v>1</v>
      </c>
      <c r="N155" s="146" t="s">
        <v>39</v>
      </c>
      <c r="O155" s="55"/>
      <c r="P155" s="147">
        <f t="shared" si="11"/>
        <v>0</v>
      </c>
      <c r="Q155" s="147">
        <v>0</v>
      </c>
      <c r="R155" s="147">
        <f t="shared" si="12"/>
        <v>0</v>
      </c>
      <c r="S155" s="147">
        <v>0</v>
      </c>
      <c r="T155" s="148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49" t="s">
        <v>136</v>
      </c>
      <c r="AT155" s="149" t="s">
        <v>132</v>
      </c>
      <c r="AU155" s="149" t="s">
        <v>137</v>
      </c>
      <c r="AY155" s="14" t="s">
        <v>130</v>
      </c>
      <c r="BE155" s="150">
        <f t="shared" si="14"/>
        <v>0</v>
      </c>
      <c r="BF155" s="150">
        <f t="shared" si="15"/>
        <v>0</v>
      </c>
      <c r="BG155" s="150">
        <f t="shared" si="16"/>
        <v>0</v>
      </c>
      <c r="BH155" s="150">
        <f t="shared" si="17"/>
        <v>0</v>
      </c>
      <c r="BI155" s="150">
        <f t="shared" si="18"/>
        <v>0</v>
      </c>
      <c r="BJ155" s="14" t="s">
        <v>137</v>
      </c>
      <c r="BK155" s="151">
        <f t="shared" si="19"/>
        <v>0</v>
      </c>
      <c r="BL155" s="14" t="s">
        <v>136</v>
      </c>
      <c r="BM155" s="149" t="s">
        <v>174</v>
      </c>
    </row>
    <row r="156" spans="1:65" s="2" customFormat="1" ht="24.2" customHeight="1">
      <c r="A156" s="29"/>
      <c r="B156" s="137"/>
      <c r="C156" s="138" t="s">
        <v>175</v>
      </c>
      <c r="D156" s="138" t="s">
        <v>132</v>
      </c>
      <c r="E156" s="139" t="s">
        <v>176</v>
      </c>
      <c r="F156" s="140" t="s">
        <v>177</v>
      </c>
      <c r="G156" s="141" t="s">
        <v>169</v>
      </c>
      <c r="H156" s="142">
        <v>177.20599999999999</v>
      </c>
      <c r="I156" s="143"/>
      <c r="J156" s="142">
        <f t="shared" si="10"/>
        <v>0</v>
      </c>
      <c r="K156" s="144"/>
      <c r="L156" s="30"/>
      <c r="M156" s="145" t="s">
        <v>1</v>
      </c>
      <c r="N156" s="146" t="s">
        <v>39</v>
      </c>
      <c r="O156" s="55"/>
      <c r="P156" s="147">
        <f t="shared" si="11"/>
        <v>0</v>
      </c>
      <c r="Q156" s="147">
        <v>6.2700000000000004E-3</v>
      </c>
      <c r="R156" s="147">
        <f t="shared" si="12"/>
        <v>1.11108162</v>
      </c>
      <c r="S156" s="147">
        <v>0</v>
      </c>
      <c r="T156" s="148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49" t="s">
        <v>136</v>
      </c>
      <c r="AT156" s="149" t="s">
        <v>132</v>
      </c>
      <c r="AU156" s="149" t="s">
        <v>137</v>
      </c>
      <c r="AY156" s="14" t="s">
        <v>130</v>
      </c>
      <c r="BE156" s="150">
        <f t="shared" si="14"/>
        <v>0</v>
      </c>
      <c r="BF156" s="150">
        <f t="shared" si="15"/>
        <v>0</v>
      </c>
      <c r="BG156" s="150">
        <f t="shared" si="16"/>
        <v>0</v>
      </c>
      <c r="BH156" s="150">
        <f t="shared" si="17"/>
        <v>0</v>
      </c>
      <c r="BI156" s="150">
        <f t="shared" si="18"/>
        <v>0</v>
      </c>
      <c r="BJ156" s="14" t="s">
        <v>137</v>
      </c>
      <c r="BK156" s="151">
        <f t="shared" si="19"/>
        <v>0</v>
      </c>
      <c r="BL156" s="14" t="s">
        <v>136</v>
      </c>
      <c r="BM156" s="149" t="s">
        <v>178</v>
      </c>
    </row>
    <row r="157" spans="1:65" s="2" customFormat="1" ht="37.9" customHeight="1">
      <c r="A157" s="29"/>
      <c r="B157" s="137"/>
      <c r="C157" s="138" t="s">
        <v>179</v>
      </c>
      <c r="D157" s="138" t="s">
        <v>132</v>
      </c>
      <c r="E157" s="139" t="s">
        <v>180</v>
      </c>
      <c r="F157" s="140" t="s">
        <v>181</v>
      </c>
      <c r="G157" s="141" t="s">
        <v>135</v>
      </c>
      <c r="H157" s="142">
        <v>13.388999999999999</v>
      </c>
      <c r="I157" s="143"/>
      <c r="J157" s="142">
        <f t="shared" si="10"/>
        <v>0</v>
      </c>
      <c r="K157" s="144"/>
      <c r="L157" s="30"/>
      <c r="M157" s="145" t="s">
        <v>1</v>
      </c>
      <c r="N157" s="146" t="s">
        <v>39</v>
      </c>
      <c r="O157" s="55"/>
      <c r="P157" s="147">
        <f t="shared" si="11"/>
        <v>0</v>
      </c>
      <c r="Q157" s="147">
        <v>2.1544500000000002</v>
      </c>
      <c r="R157" s="147">
        <f t="shared" si="12"/>
        <v>28.845931050000001</v>
      </c>
      <c r="S157" s="147">
        <v>0</v>
      </c>
      <c r="T157" s="148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49" t="s">
        <v>136</v>
      </c>
      <c r="AT157" s="149" t="s">
        <v>132</v>
      </c>
      <c r="AU157" s="149" t="s">
        <v>137</v>
      </c>
      <c r="AY157" s="14" t="s">
        <v>130</v>
      </c>
      <c r="BE157" s="150">
        <f t="shared" si="14"/>
        <v>0</v>
      </c>
      <c r="BF157" s="150">
        <f t="shared" si="15"/>
        <v>0</v>
      </c>
      <c r="BG157" s="150">
        <f t="shared" si="16"/>
        <v>0</v>
      </c>
      <c r="BH157" s="150">
        <f t="shared" si="17"/>
        <v>0</v>
      </c>
      <c r="BI157" s="150">
        <f t="shared" si="18"/>
        <v>0</v>
      </c>
      <c r="BJ157" s="14" t="s">
        <v>137</v>
      </c>
      <c r="BK157" s="151">
        <f t="shared" si="19"/>
        <v>0</v>
      </c>
      <c r="BL157" s="14" t="s">
        <v>136</v>
      </c>
      <c r="BM157" s="149" t="s">
        <v>182</v>
      </c>
    </row>
    <row r="158" spans="1:65" s="2" customFormat="1" ht="14.45" customHeight="1">
      <c r="A158" s="29"/>
      <c r="B158" s="137"/>
      <c r="C158" s="138" t="s">
        <v>183</v>
      </c>
      <c r="D158" s="138" t="s">
        <v>132</v>
      </c>
      <c r="E158" s="139" t="s">
        <v>184</v>
      </c>
      <c r="F158" s="140" t="s">
        <v>185</v>
      </c>
      <c r="G158" s="141" t="s">
        <v>135</v>
      </c>
      <c r="H158" s="142">
        <v>20.004999999999999</v>
      </c>
      <c r="I158" s="143"/>
      <c r="J158" s="142">
        <f t="shared" si="10"/>
        <v>0</v>
      </c>
      <c r="K158" s="144"/>
      <c r="L158" s="30"/>
      <c r="M158" s="145" t="s">
        <v>1</v>
      </c>
      <c r="N158" s="146" t="s">
        <v>39</v>
      </c>
      <c r="O158" s="55"/>
      <c r="P158" s="147">
        <f t="shared" si="11"/>
        <v>0</v>
      </c>
      <c r="Q158" s="147">
        <v>2.19407</v>
      </c>
      <c r="R158" s="147">
        <f t="shared" si="12"/>
        <v>43.89237035</v>
      </c>
      <c r="S158" s="147">
        <v>0</v>
      </c>
      <c r="T158" s="148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49" t="s">
        <v>136</v>
      </c>
      <c r="AT158" s="149" t="s">
        <v>132</v>
      </c>
      <c r="AU158" s="149" t="s">
        <v>137</v>
      </c>
      <c r="AY158" s="14" t="s">
        <v>130</v>
      </c>
      <c r="BE158" s="150">
        <f t="shared" si="14"/>
        <v>0</v>
      </c>
      <c r="BF158" s="150">
        <f t="shared" si="15"/>
        <v>0</v>
      </c>
      <c r="BG158" s="150">
        <f t="shared" si="16"/>
        <v>0</v>
      </c>
      <c r="BH158" s="150">
        <f t="shared" si="17"/>
        <v>0</v>
      </c>
      <c r="BI158" s="150">
        <f t="shared" si="18"/>
        <v>0</v>
      </c>
      <c r="BJ158" s="14" t="s">
        <v>137</v>
      </c>
      <c r="BK158" s="151">
        <f t="shared" si="19"/>
        <v>0</v>
      </c>
      <c r="BL158" s="14" t="s">
        <v>136</v>
      </c>
      <c r="BM158" s="149" t="s">
        <v>186</v>
      </c>
    </row>
    <row r="159" spans="1:65" s="2" customFormat="1" ht="24.2" customHeight="1">
      <c r="A159" s="29"/>
      <c r="B159" s="137"/>
      <c r="C159" s="138" t="s">
        <v>187</v>
      </c>
      <c r="D159" s="138" t="s">
        <v>132</v>
      </c>
      <c r="E159" s="139" t="s">
        <v>188</v>
      </c>
      <c r="F159" s="140" t="s">
        <v>189</v>
      </c>
      <c r="G159" s="141" t="s">
        <v>190</v>
      </c>
      <c r="H159" s="142">
        <v>0.15</v>
      </c>
      <c r="I159" s="143"/>
      <c r="J159" s="142">
        <f t="shared" si="10"/>
        <v>0</v>
      </c>
      <c r="K159" s="144"/>
      <c r="L159" s="30"/>
      <c r="M159" s="145" t="s">
        <v>1</v>
      </c>
      <c r="N159" s="146" t="s">
        <v>39</v>
      </c>
      <c r="O159" s="55"/>
      <c r="P159" s="147">
        <f t="shared" si="11"/>
        <v>0</v>
      </c>
      <c r="Q159" s="147">
        <v>1.002</v>
      </c>
      <c r="R159" s="147">
        <f t="shared" si="12"/>
        <v>0.15029999999999999</v>
      </c>
      <c r="S159" s="147">
        <v>0</v>
      </c>
      <c r="T159" s="148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49" t="s">
        <v>136</v>
      </c>
      <c r="AT159" s="149" t="s">
        <v>132</v>
      </c>
      <c r="AU159" s="149" t="s">
        <v>137</v>
      </c>
      <c r="AY159" s="14" t="s">
        <v>130</v>
      </c>
      <c r="BE159" s="150">
        <f t="shared" si="14"/>
        <v>0</v>
      </c>
      <c r="BF159" s="150">
        <f t="shared" si="15"/>
        <v>0</v>
      </c>
      <c r="BG159" s="150">
        <f t="shared" si="16"/>
        <v>0</v>
      </c>
      <c r="BH159" s="150">
        <f t="shared" si="17"/>
        <v>0</v>
      </c>
      <c r="BI159" s="150">
        <f t="shared" si="18"/>
        <v>0</v>
      </c>
      <c r="BJ159" s="14" t="s">
        <v>137</v>
      </c>
      <c r="BK159" s="151">
        <f t="shared" si="19"/>
        <v>0</v>
      </c>
      <c r="BL159" s="14" t="s">
        <v>136</v>
      </c>
      <c r="BM159" s="149" t="s">
        <v>191</v>
      </c>
    </row>
    <row r="160" spans="1:65" s="2" customFormat="1" ht="37.9" customHeight="1">
      <c r="A160" s="29"/>
      <c r="B160" s="137"/>
      <c r="C160" s="138" t="s">
        <v>192</v>
      </c>
      <c r="D160" s="138" t="s">
        <v>132</v>
      </c>
      <c r="E160" s="139" t="s">
        <v>193</v>
      </c>
      <c r="F160" s="140" t="s">
        <v>194</v>
      </c>
      <c r="G160" s="141" t="s">
        <v>195</v>
      </c>
      <c r="H160" s="142">
        <v>2</v>
      </c>
      <c r="I160" s="143"/>
      <c r="J160" s="142">
        <f t="shared" si="10"/>
        <v>0</v>
      </c>
      <c r="K160" s="144"/>
      <c r="L160" s="30"/>
      <c r="M160" s="145" t="s">
        <v>1</v>
      </c>
      <c r="N160" s="146" t="s">
        <v>39</v>
      </c>
      <c r="O160" s="55"/>
      <c r="P160" s="147">
        <f t="shared" si="11"/>
        <v>0</v>
      </c>
      <c r="Q160" s="147">
        <v>1.039E-2</v>
      </c>
      <c r="R160" s="147">
        <f t="shared" si="12"/>
        <v>2.078E-2</v>
      </c>
      <c r="S160" s="147">
        <v>0</v>
      </c>
      <c r="T160" s="148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49" t="s">
        <v>136</v>
      </c>
      <c r="AT160" s="149" t="s">
        <v>132</v>
      </c>
      <c r="AU160" s="149" t="s">
        <v>137</v>
      </c>
      <c r="AY160" s="14" t="s">
        <v>130</v>
      </c>
      <c r="BE160" s="150">
        <f t="shared" si="14"/>
        <v>0</v>
      </c>
      <c r="BF160" s="150">
        <f t="shared" si="15"/>
        <v>0</v>
      </c>
      <c r="BG160" s="150">
        <f t="shared" si="16"/>
        <v>0</v>
      </c>
      <c r="BH160" s="150">
        <f t="shared" si="17"/>
        <v>0</v>
      </c>
      <c r="BI160" s="150">
        <f t="shared" si="18"/>
        <v>0</v>
      </c>
      <c r="BJ160" s="14" t="s">
        <v>137</v>
      </c>
      <c r="BK160" s="151">
        <f t="shared" si="19"/>
        <v>0</v>
      </c>
      <c r="BL160" s="14" t="s">
        <v>136</v>
      </c>
      <c r="BM160" s="149" t="s">
        <v>196</v>
      </c>
    </row>
    <row r="161" spans="1:65" s="12" customFormat="1" ht="22.9" customHeight="1">
      <c r="B161" s="124"/>
      <c r="D161" s="125" t="s">
        <v>72</v>
      </c>
      <c r="E161" s="135" t="s">
        <v>142</v>
      </c>
      <c r="F161" s="135" t="s">
        <v>197</v>
      </c>
      <c r="I161" s="127"/>
      <c r="J161" s="136">
        <f>BK161</f>
        <v>0</v>
      </c>
      <c r="L161" s="124"/>
      <c r="M161" s="129"/>
      <c r="N161" s="130"/>
      <c r="O161" s="130"/>
      <c r="P161" s="131">
        <f>SUM(P162:P168)</f>
        <v>0</v>
      </c>
      <c r="Q161" s="130"/>
      <c r="R161" s="131">
        <f>SUM(R162:R168)</f>
        <v>26.55203522</v>
      </c>
      <c r="S161" s="130"/>
      <c r="T161" s="132">
        <f>SUM(T162:T168)</f>
        <v>0</v>
      </c>
      <c r="AR161" s="125" t="s">
        <v>81</v>
      </c>
      <c r="AT161" s="133" t="s">
        <v>72</v>
      </c>
      <c r="AU161" s="133" t="s">
        <v>81</v>
      </c>
      <c r="AY161" s="125" t="s">
        <v>130</v>
      </c>
      <c r="BK161" s="134">
        <f>SUM(BK162:BK168)</f>
        <v>0</v>
      </c>
    </row>
    <row r="162" spans="1:65" s="2" customFormat="1" ht="37.9" customHeight="1">
      <c r="A162" s="29"/>
      <c r="B162" s="137"/>
      <c r="C162" s="138" t="s">
        <v>198</v>
      </c>
      <c r="D162" s="138" t="s">
        <v>132</v>
      </c>
      <c r="E162" s="139" t="s">
        <v>199</v>
      </c>
      <c r="F162" s="140" t="s">
        <v>200</v>
      </c>
      <c r="G162" s="141" t="s">
        <v>135</v>
      </c>
      <c r="H162" s="142">
        <v>32.25</v>
      </c>
      <c r="I162" s="143"/>
      <c r="J162" s="142">
        <f t="shared" ref="J162:J168" si="20">ROUND(I162*H162,3)</f>
        <v>0</v>
      </c>
      <c r="K162" s="144"/>
      <c r="L162" s="30"/>
      <c r="M162" s="145" t="s">
        <v>1</v>
      </c>
      <c r="N162" s="146" t="s">
        <v>39</v>
      </c>
      <c r="O162" s="55"/>
      <c r="P162" s="147">
        <f t="shared" ref="P162:P168" si="21">O162*H162</f>
        <v>0</v>
      </c>
      <c r="Q162" s="147">
        <v>0.48552000000000001</v>
      </c>
      <c r="R162" s="147">
        <f t="shared" ref="R162:R168" si="22">Q162*H162</f>
        <v>15.65802</v>
      </c>
      <c r="S162" s="147">
        <v>0</v>
      </c>
      <c r="T162" s="148">
        <f t="shared" ref="T162:T168" si="23"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49" t="s">
        <v>136</v>
      </c>
      <c r="AT162" s="149" t="s">
        <v>132</v>
      </c>
      <c r="AU162" s="149" t="s">
        <v>137</v>
      </c>
      <c r="AY162" s="14" t="s">
        <v>130</v>
      </c>
      <c r="BE162" s="150">
        <f t="shared" ref="BE162:BE168" si="24">IF(N162="základná",J162,0)</f>
        <v>0</v>
      </c>
      <c r="BF162" s="150">
        <f t="shared" ref="BF162:BF168" si="25">IF(N162="znížená",J162,0)</f>
        <v>0</v>
      </c>
      <c r="BG162" s="150">
        <f t="shared" ref="BG162:BG168" si="26">IF(N162="zákl. prenesená",J162,0)</f>
        <v>0</v>
      </c>
      <c r="BH162" s="150">
        <f t="shared" ref="BH162:BH168" si="27">IF(N162="zníž. prenesená",J162,0)</f>
        <v>0</v>
      </c>
      <c r="BI162" s="150">
        <f t="shared" ref="BI162:BI168" si="28">IF(N162="nulová",J162,0)</f>
        <v>0</v>
      </c>
      <c r="BJ162" s="14" t="s">
        <v>137</v>
      </c>
      <c r="BK162" s="151">
        <f t="shared" ref="BK162:BK168" si="29">ROUND(I162*H162,3)</f>
        <v>0</v>
      </c>
      <c r="BL162" s="14" t="s">
        <v>136</v>
      </c>
      <c r="BM162" s="149" t="s">
        <v>201</v>
      </c>
    </row>
    <row r="163" spans="1:65" s="2" customFormat="1" ht="24.2" customHeight="1">
      <c r="A163" s="29"/>
      <c r="B163" s="137"/>
      <c r="C163" s="138" t="s">
        <v>202</v>
      </c>
      <c r="D163" s="138" t="s">
        <v>132</v>
      </c>
      <c r="E163" s="139" t="s">
        <v>203</v>
      </c>
      <c r="F163" s="140" t="s">
        <v>204</v>
      </c>
      <c r="G163" s="141" t="s">
        <v>195</v>
      </c>
      <c r="H163" s="142">
        <v>15</v>
      </c>
      <c r="I163" s="143"/>
      <c r="J163" s="142">
        <f t="shared" si="20"/>
        <v>0</v>
      </c>
      <c r="K163" s="144"/>
      <c r="L163" s="30"/>
      <c r="M163" s="145" t="s">
        <v>1</v>
      </c>
      <c r="N163" s="146" t="s">
        <v>39</v>
      </c>
      <c r="O163" s="55"/>
      <c r="P163" s="147">
        <f t="shared" si="21"/>
        <v>0</v>
      </c>
      <c r="Q163" s="147">
        <v>1.523E-2</v>
      </c>
      <c r="R163" s="147">
        <f t="shared" si="22"/>
        <v>0.22845000000000001</v>
      </c>
      <c r="S163" s="147">
        <v>0</v>
      </c>
      <c r="T163" s="148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49" t="s">
        <v>136</v>
      </c>
      <c r="AT163" s="149" t="s">
        <v>132</v>
      </c>
      <c r="AU163" s="149" t="s">
        <v>137</v>
      </c>
      <c r="AY163" s="14" t="s">
        <v>130</v>
      </c>
      <c r="BE163" s="150">
        <f t="shared" si="24"/>
        <v>0</v>
      </c>
      <c r="BF163" s="150">
        <f t="shared" si="25"/>
        <v>0</v>
      </c>
      <c r="BG163" s="150">
        <f t="shared" si="26"/>
        <v>0</v>
      </c>
      <c r="BH163" s="150">
        <f t="shared" si="27"/>
        <v>0</v>
      </c>
      <c r="BI163" s="150">
        <f t="shared" si="28"/>
        <v>0</v>
      </c>
      <c r="BJ163" s="14" t="s">
        <v>137</v>
      </c>
      <c r="BK163" s="151">
        <f t="shared" si="29"/>
        <v>0</v>
      </c>
      <c r="BL163" s="14" t="s">
        <v>136</v>
      </c>
      <c r="BM163" s="149" t="s">
        <v>205</v>
      </c>
    </row>
    <row r="164" spans="1:65" s="2" customFormat="1" ht="24.2" customHeight="1">
      <c r="A164" s="29"/>
      <c r="B164" s="137"/>
      <c r="C164" s="138" t="s">
        <v>206</v>
      </c>
      <c r="D164" s="138" t="s">
        <v>132</v>
      </c>
      <c r="E164" s="139" t="s">
        <v>207</v>
      </c>
      <c r="F164" s="140" t="s">
        <v>208</v>
      </c>
      <c r="G164" s="141" t="s">
        <v>195</v>
      </c>
      <c r="H164" s="142">
        <v>3</v>
      </c>
      <c r="I164" s="143"/>
      <c r="J164" s="142">
        <f t="shared" si="20"/>
        <v>0</v>
      </c>
      <c r="K164" s="144"/>
      <c r="L164" s="30"/>
      <c r="M164" s="145" t="s">
        <v>1</v>
      </c>
      <c r="N164" s="146" t="s">
        <v>39</v>
      </c>
      <c r="O164" s="55"/>
      <c r="P164" s="147">
        <f t="shared" si="21"/>
        <v>0</v>
      </c>
      <c r="Q164" s="147">
        <v>1.721E-2</v>
      </c>
      <c r="R164" s="147">
        <f t="shared" si="22"/>
        <v>5.1629999999999995E-2</v>
      </c>
      <c r="S164" s="147">
        <v>0</v>
      </c>
      <c r="T164" s="148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49" t="s">
        <v>136</v>
      </c>
      <c r="AT164" s="149" t="s">
        <v>132</v>
      </c>
      <c r="AU164" s="149" t="s">
        <v>137</v>
      </c>
      <c r="AY164" s="14" t="s">
        <v>130</v>
      </c>
      <c r="BE164" s="150">
        <f t="shared" si="24"/>
        <v>0</v>
      </c>
      <c r="BF164" s="150">
        <f t="shared" si="25"/>
        <v>0</v>
      </c>
      <c r="BG164" s="150">
        <f t="shared" si="26"/>
        <v>0</v>
      </c>
      <c r="BH164" s="150">
        <f t="shared" si="27"/>
        <v>0</v>
      </c>
      <c r="BI164" s="150">
        <f t="shared" si="28"/>
        <v>0</v>
      </c>
      <c r="BJ164" s="14" t="s">
        <v>137</v>
      </c>
      <c r="BK164" s="151">
        <f t="shared" si="29"/>
        <v>0</v>
      </c>
      <c r="BL164" s="14" t="s">
        <v>136</v>
      </c>
      <c r="BM164" s="149" t="s">
        <v>209</v>
      </c>
    </row>
    <row r="165" spans="1:65" s="2" customFormat="1" ht="24.2" customHeight="1">
      <c r="A165" s="29"/>
      <c r="B165" s="137"/>
      <c r="C165" s="138" t="s">
        <v>210</v>
      </c>
      <c r="D165" s="138" t="s">
        <v>132</v>
      </c>
      <c r="E165" s="139" t="s">
        <v>211</v>
      </c>
      <c r="F165" s="140" t="s">
        <v>212</v>
      </c>
      <c r="G165" s="141" t="s">
        <v>195</v>
      </c>
      <c r="H165" s="142">
        <v>6</v>
      </c>
      <c r="I165" s="143"/>
      <c r="J165" s="142">
        <f t="shared" si="20"/>
        <v>0</v>
      </c>
      <c r="K165" s="144"/>
      <c r="L165" s="30"/>
      <c r="M165" s="145" t="s">
        <v>1</v>
      </c>
      <c r="N165" s="146" t="s">
        <v>39</v>
      </c>
      <c r="O165" s="55"/>
      <c r="P165" s="147">
        <f t="shared" si="21"/>
        <v>0</v>
      </c>
      <c r="Q165" s="147">
        <v>2.315E-2</v>
      </c>
      <c r="R165" s="147">
        <f t="shared" si="22"/>
        <v>0.1389</v>
      </c>
      <c r="S165" s="147">
        <v>0</v>
      </c>
      <c r="T165" s="148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49" t="s">
        <v>136</v>
      </c>
      <c r="AT165" s="149" t="s">
        <v>132</v>
      </c>
      <c r="AU165" s="149" t="s">
        <v>137</v>
      </c>
      <c r="AY165" s="14" t="s">
        <v>130</v>
      </c>
      <c r="BE165" s="150">
        <f t="shared" si="24"/>
        <v>0</v>
      </c>
      <c r="BF165" s="150">
        <f t="shared" si="25"/>
        <v>0</v>
      </c>
      <c r="BG165" s="150">
        <f t="shared" si="26"/>
        <v>0</v>
      </c>
      <c r="BH165" s="150">
        <f t="shared" si="27"/>
        <v>0</v>
      </c>
      <c r="BI165" s="150">
        <f t="shared" si="28"/>
        <v>0</v>
      </c>
      <c r="BJ165" s="14" t="s">
        <v>137</v>
      </c>
      <c r="BK165" s="151">
        <f t="shared" si="29"/>
        <v>0</v>
      </c>
      <c r="BL165" s="14" t="s">
        <v>136</v>
      </c>
      <c r="BM165" s="149" t="s">
        <v>213</v>
      </c>
    </row>
    <row r="166" spans="1:65" s="2" customFormat="1" ht="24.2" customHeight="1">
      <c r="A166" s="29"/>
      <c r="B166" s="137"/>
      <c r="C166" s="138" t="s">
        <v>7</v>
      </c>
      <c r="D166" s="138" t="s">
        <v>132</v>
      </c>
      <c r="E166" s="139" t="s">
        <v>214</v>
      </c>
      <c r="F166" s="140" t="s">
        <v>215</v>
      </c>
      <c r="G166" s="141" t="s">
        <v>195</v>
      </c>
      <c r="H166" s="142">
        <v>3</v>
      </c>
      <c r="I166" s="143"/>
      <c r="J166" s="142">
        <f t="shared" si="20"/>
        <v>0</v>
      </c>
      <c r="K166" s="144"/>
      <c r="L166" s="30"/>
      <c r="M166" s="145" t="s">
        <v>1</v>
      </c>
      <c r="N166" s="146" t="s">
        <v>39</v>
      </c>
      <c r="O166" s="55"/>
      <c r="P166" s="147">
        <f t="shared" si="21"/>
        <v>0</v>
      </c>
      <c r="Q166" s="147">
        <v>4.1099999999999998E-2</v>
      </c>
      <c r="R166" s="147">
        <f t="shared" si="22"/>
        <v>0.12329999999999999</v>
      </c>
      <c r="S166" s="147">
        <v>0</v>
      </c>
      <c r="T166" s="148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49" t="s">
        <v>136</v>
      </c>
      <c r="AT166" s="149" t="s">
        <v>132</v>
      </c>
      <c r="AU166" s="149" t="s">
        <v>137</v>
      </c>
      <c r="AY166" s="14" t="s">
        <v>130</v>
      </c>
      <c r="BE166" s="150">
        <f t="shared" si="24"/>
        <v>0</v>
      </c>
      <c r="BF166" s="150">
        <f t="shared" si="25"/>
        <v>0</v>
      </c>
      <c r="BG166" s="150">
        <f t="shared" si="26"/>
        <v>0</v>
      </c>
      <c r="BH166" s="150">
        <f t="shared" si="27"/>
        <v>0</v>
      </c>
      <c r="BI166" s="150">
        <f t="shared" si="28"/>
        <v>0</v>
      </c>
      <c r="BJ166" s="14" t="s">
        <v>137</v>
      </c>
      <c r="BK166" s="151">
        <f t="shared" si="29"/>
        <v>0</v>
      </c>
      <c r="BL166" s="14" t="s">
        <v>136</v>
      </c>
      <c r="BM166" s="149" t="s">
        <v>216</v>
      </c>
    </row>
    <row r="167" spans="1:65" s="2" customFormat="1" ht="24.2" customHeight="1">
      <c r="A167" s="29"/>
      <c r="B167" s="137"/>
      <c r="C167" s="138" t="s">
        <v>217</v>
      </c>
      <c r="D167" s="138" t="s">
        <v>132</v>
      </c>
      <c r="E167" s="139" t="s">
        <v>218</v>
      </c>
      <c r="F167" s="140" t="s">
        <v>219</v>
      </c>
      <c r="G167" s="141" t="s">
        <v>195</v>
      </c>
      <c r="H167" s="142">
        <v>10</v>
      </c>
      <c r="I167" s="143"/>
      <c r="J167" s="142">
        <f t="shared" si="20"/>
        <v>0</v>
      </c>
      <c r="K167" s="144"/>
      <c r="L167" s="30"/>
      <c r="M167" s="145" t="s">
        <v>1</v>
      </c>
      <c r="N167" s="146" t="s">
        <v>39</v>
      </c>
      <c r="O167" s="55"/>
      <c r="P167" s="147">
        <f t="shared" si="21"/>
        <v>0</v>
      </c>
      <c r="Q167" s="147">
        <v>1.8280000000000001E-2</v>
      </c>
      <c r="R167" s="147">
        <f t="shared" si="22"/>
        <v>0.18280000000000002</v>
      </c>
      <c r="S167" s="147">
        <v>0</v>
      </c>
      <c r="T167" s="148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49" t="s">
        <v>136</v>
      </c>
      <c r="AT167" s="149" t="s">
        <v>132</v>
      </c>
      <c r="AU167" s="149" t="s">
        <v>137</v>
      </c>
      <c r="AY167" s="14" t="s">
        <v>130</v>
      </c>
      <c r="BE167" s="150">
        <f t="shared" si="24"/>
        <v>0</v>
      </c>
      <c r="BF167" s="150">
        <f t="shared" si="25"/>
        <v>0</v>
      </c>
      <c r="BG167" s="150">
        <f t="shared" si="26"/>
        <v>0</v>
      </c>
      <c r="BH167" s="150">
        <f t="shared" si="27"/>
        <v>0</v>
      </c>
      <c r="BI167" s="150">
        <f t="shared" si="28"/>
        <v>0</v>
      </c>
      <c r="BJ167" s="14" t="s">
        <v>137</v>
      </c>
      <c r="BK167" s="151">
        <f t="shared" si="29"/>
        <v>0</v>
      </c>
      <c r="BL167" s="14" t="s">
        <v>136</v>
      </c>
      <c r="BM167" s="149" t="s">
        <v>220</v>
      </c>
    </row>
    <row r="168" spans="1:65" s="2" customFormat="1" ht="24.2" customHeight="1">
      <c r="A168" s="29"/>
      <c r="B168" s="137"/>
      <c r="C168" s="138" t="s">
        <v>221</v>
      </c>
      <c r="D168" s="138" t="s">
        <v>132</v>
      </c>
      <c r="E168" s="139" t="s">
        <v>222</v>
      </c>
      <c r="F168" s="140" t="s">
        <v>223</v>
      </c>
      <c r="G168" s="141" t="s">
        <v>169</v>
      </c>
      <c r="H168" s="142">
        <v>94.349000000000004</v>
      </c>
      <c r="I168" s="143"/>
      <c r="J168" s="142">
        <f t="shared" si="20"/>
        <v>0</v>
      </c>
      <c r="K168" s="144"/>
      <c r="L168" s="30"/>
      <c r="M168" s="145" t="s">
        <v>1</v>
      </c>
      <c r="N168" s="146" t="s">
        <v>39</v>
      </c>
      <c r="O168" s="55"/>
      <c r="P168" s="147">
        <f t="shared" si="21"/>
        <v>0</v>
      </c>
      <c r="Q168" s="147">
        <v>0.10778</v>
      </c>
      <c r="R168" s="147">
        <f t="shared" si="22"/>
        <v>10.16893522</v>
      </c>
      <c r="S168" s="147">
        <v>0</v>
      </c>
      <c r="T168" s="148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49" t="s">
        <v>136</v>
      </c>
      <c r="AT168" s="149" t="s">
        <v>132</v>
      </c>
      <c r="AU168" s="149" t="s">
        <v>137</v>
      </c>
      <c r="AY168" s="14" t="s">
        <v>130</v>
      </c>
      <c r="BE168" s="150">
        <f t="shared" si="24"/>
        <v>0</v>
      </c>
      <c r="BF168" s="150">
        <f t="shared" si="25"/>
        <v>0</v>
      </c>
      <c r="BG168" s="150">
        <f t="shared" si="26"/>
        <v>0</v>
      </c>
      <c r="BH168" s="150">
        <f t="shared" si="27"/>
        <v>0</v>
      </c>
      <c r="BI168" s="150">
        <f t="shared" si="28"/>
        <v>0</v>
      </c>
      <c r="BJ168" s="14" t="s">
        <v>137</v>
      </c>
      <c r="BK168" s="151">
        <f t="shared" si="29"/>
        <v>0</v>
      </c>
      <c r="BL168" s="14" t="s">
        <v>136</v>
      </c>
      <c r="BM168" s="149" t="s">
        <v>224</v>
      </c>
    </row>
    <row r="169" spans="1:65" s="12" customFormat="1" ht="22.9" customHeight="1">
      <c r="B169" s="124"/>
      <c r="D169" s="125" t="s">
        <v>72</v>
      </c>
      <c r="E169" s="135" t="s">
        <v>136</v>
      </c>
      <c r="F169" s="135" t="s">
        <v>225</v>
      </c>
      <c r="I169" s="127"/>
      <c r="J169" s="136">
        <f>BK169</f>
        <v>0</v>
      </c>
      <c r="L169" s="124"/>
      <c r="M169" s="129"/>
      <c r="N169" s="130"/>
      <c r="O169" s="130"/>
      <c r="P169" s="131">
        <f>SUM(P170:P182)</f>
        <v>0</v>
      </c>
      <c r="Q169" s="130"/>
      <c r="R169" s="131">
        <f>SUM(R170:R182)</f>
        <v>33.040620759999996</v>
      </c>
      <c r="S169" s="130"/>
      <c r="T169" s="132">
        <f>SUM(T170:T182)</f>
        <v>0</v>
      </c>
      <c r="AR169" s="125" t="s">
        <v>81</v>
      </c>
      <c r="AT169" s="133" t="s">
        <v>72</v>
      </c>
      <c r="AU169" s="133" t="s">
        <v>81</v>
      </c>
      <c r="AY169" s="125" t="s">
        <v>130</v>
      </c>
      <c r="BK169" s="134">
        <f>SUM(BK170:BK182)</f>
        <v>0</v>
      </c>
    </row>
    <row r="170" spans="1:65" s="2" customFormat="1" ht="37.9" customHeight="1">
      <c r="A170" s="29"/>
      <c r="B170" s="137"/>
      <c r="C170" s="138" t="s">
        <v>226</v>
      </c>
      <c r="D170" s="138" t="s">
        <v>132</v>
      </c>
      <c r="E170" s="139" t="s">
        <v>227</v>
      </c>
      <c r="F170" s="140" t="s">
        <v>228</v>
      </c>
      <c r="G170" s="141" t="s">
        <v>169</v>
      </c>
      <c r="H170" s="142">
        <v>73.835999999999999</v>
      </c>
      <c r="I170" s="143"/>
      <c r="J170" s="142">
        <f t="shared" ref="J170:J182" si="30">ROUND(I170*H170,3)</f>
        <v>0</v>
      </c>
      <c r="K170" s="144"/>
      <c r="L170" s="30"/>
      <c r="M170" s="145" t="s">
        <v>1</v>
      </c>
      <c r="N170" s="146" t="s">
        <v>39</v>
      </c>
      <c r="O170" s="55"/>
      <c r="P170" s="147">
        <f t="shared" ref="P170:P182" si="31">O170*H170</f>
        <v>0</v>
      </c>
      <c r="Q170" s="147">
        <v>0.2281</v>
      </c>
      <c r="R170" s="147">
        <f t="shared" ref="R170:R182" si="32">Q170*H170</f>
        <v>16.8419916</v>
      </c>
      <c r="S170" s="147">
        <v>0</v>
      </c>
      <c r="T170" s="148">
        <f t="shared" ref="T170:T182" si="33">S170*H170</f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49" t="s">
        <v>136</v>
      </c>
      <c r="AT170" s="149" t="s">
        <v>132</v>
      </c>
      <c r="AU170" s="149" t="s">
        <v>137</v>
      </c>
      <c r="AY170" s="14" t="s">
        <v>130</v>
      </c>
      <c r="BE170" s="150">
        <f t="shared" ref="BE170:BE182" si="34">IF(N170="základná",J170,0)</f>
        <v>0</v>
      </c>
      <c r="BF170" s="150">
        <f t="shared" ref="BF170:BF182" si="35">IF(N170="znížená",J170,0)</f>
        <v>0</v>
      </c>
      <c r="BG170" s="150">
        <f t="shared" ref="BG170:BG182" si="36">IF(N170="zákl. prenesená",J170,0)</f>
        <v>0</v>
      </c>
      <c r="BH170" s="150">
        <f t="shared" ref="BH170:BH182" si="37">IF(N170="zníž. prenesená",J170,0)</f>
        <v>0</v>
      </c>
      <c r="BI170" s="150">
        <f t="shared" ref="BI170:BI182" si="38">IF(N170="nulová",J170,0)</f>
        <v>0</v>
      </c>
      <c r="BJ170" s="14" t="s">
        <v>137</v>
      </c>
      <c r="BK170" s="151">
        <f t="shared" ref="BK170:BK182" si="39">ROUND(I170*H170,3)</f>
        <v>0</v>
      </c>
      <c r="BL170" s="14" t="s">
        <v>136</v>
      </c>
      <c r="BM170" s="149" t="s">
        <v>229</v>
      </c>
    </row>
    <row r="171" spans="1:65" s="2" customFormat="1" ht="24.2" customHeight="1">
      <c r="A171" s="29"/>
      <c r="B171" s="137"/>
      <c r="C171" s="138" t="s">
        <v>230</v>
      </c>
      <c r="D171" s="138" t="s">
        <v>132</v>
      </c>
      <c r="E171" s="139" t="s">
        <v>231</v>
      </c>
      <c r="F171" s="140" t="s">
        <v>232</v>
      </c>
      <c r="G171" s="141" t="s">
        <v>169</v>
      </c>
      <c r="H171" s="142">
        <v>73.835999999999999</v>
      </c>
      <c r="I171" s="143"/>
      <c r="J171" s="142">
        <f t="shared" si="30"/>
        <v>0</v>
      </c>
      <c r="K171" s="144"/>
      <c r="L171" s="30"/>
      <c r="M171" s="145" t="s">
        <v>1</v>
      </c>
      <c r="N171" s="146" t="s">
        <v>39</v>
      </c>
      <c r="O171" s="55"/>
      <c r="P171" s="147">
        <f t="shared" si="31"/>
        <v>0</v>
      </c>
      <c r="Q171" s="147">
        <v>0.1106</v>
      </c>
      <c r="R171" s="147">
        <f t="shared" si="32"/>
        <v>8.1662616000000003</v>
      </c>
      <c r="S171" s="147">
        <v>0</v>
      </c>
      <c r="T171" s="148">
        <f t="shared" si="3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49" t="s">
        <v>136</v>
      </c>
      <c r="AT171" s="149" t="s">
        <v>132</v>
      </c>
      <c r="AU171" s="149" t="s">
        <v>137</v>
      </c>
      <c r="AY171" s="14" t="s">
        <v>130</v>
      </c>
      <c r="BE171" s="150">
        <f t="shared" si="34"/>
        <v>0</v>
      </c>
      <c r="BF171" s="150">
        <f t="shared" si="35"/>
        <v>0</v>
      </c>
      <c r="BG171" s="150">
        <f t="shared" si="36"/>
        <v>0</v>
      </c>
      <c r="BH171" s="150">
        <f t="shared" si="37"/>
        <v>0</v>
      </c>
      <c r="BI171" s="150">
        <f t="shared" si="38"/>
        <v>0</v>
      </c>
      <c r="BJ171" s="14" t="s">
        <v>137</v>
      </c>
      <c r="BK171" s="151">
        <f t="shared" si="39"/>
        <v>0</v>
      </c>
      <c r="BL171" s="14" t="s">
        <v>136</v>
      </c>
      <c r="BM171" s="149" t="s">
        <v>233</v>
      </c>
    </row>
    <row r="172" spans="1:65" s="2" customFormat="1" ht="24.2" customHeight="1">
      <c r="A172" s="29"/>
      <c r="B172" s="137"/>
      <c r="C172" s="138" t="s">
        <v>234</v>
      </c>
      <c r="D172" s="138" t="s">
        <v>132</v>
      </c>
      <c r="E172" s="139" t="s">
        <v>235</v>
      </c>
      <c r="F172" s="140" t="s">
        <v>236</v>
      </c>
      <c r="G172" s="141" t="s">
        <v>169</v>
      </c>
      <c r="H172" s="142">
        <v>51</v>
      </c>
      <c r="I172" s="143"/>
      <c r="J172" s="142">
        <f t="shared" si="30"/>
        <v>0</v>
      </c>
      <c r="K172" s="144"/>
      <c r="L172" s="30"/>
      <c r="M172" s="145" t="s">
        <v>1</v>
      </c>
      <c r="N172" s="146" t="s">
        <v>39</v>
      </c>
      <c r="O172" s="55"/>
      <c r="P172" s="147">
        <f t="shared" si="31"/>
        <v>0</v>
      </c>
      <c r="Q172" s="147">
        <v>2.2799999999999999E-3</v>
      </c>
      <c r="R172" s="147">
        <f t="shared" si="32"/>
        <v>0.11627999999999999</v>
      </c>
      <c r="S172" s="147">
        <v>0</v>
      </c>
      <c r="T172" s="148">
        <f t="shared" si="3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49" t="s">
        <v>136</v>
      </c>
      <c r="AT172" s="149" t="s">
        <v>132</v>
      </c>
      <c r="AU172" s="149" t="s">
        <v>137</v>
      </c>
      <c r="AY172" s="14" t="s">
        <v>130</v>
      </c>
      <c r="BE172" s="150">
        <f t="shared" si="34"/>
        <v>0</v>
      </c>
      <c r="BF172" s="150">
        <f t="shared" si="35"/>
        <v>0</v>
      </c>
      <c r="BG172" s="150">
        <f t="shared" si="36"/>
        <v>0</v>
      </c>
      <c r="BH172" s="150">
        <f t="shared" si="37"/>
        <v>0</v>
      </c>
      <c r="BI172" s="150">
        <f t="shared" si="38"/>
        <v>0</v>
      </c>
      <c r="BJ172" s="14" t="s">
        <v>137</v>
      </c>
      <c r="BK172" s="151">
        <f t="shared" si="39"/>
        <v>0</v>
      </c>
      <c r="BL172" s="14" t="s">
        <v>136</v>
      </c>
      <c r="BM172" s="149" t="s">
        <v>237</v>
      </c>
    </row>
    <row r="173" spans="1:65" s="2" customFormat="1" ht="24.2" customHeight="1">
      <c r="A173" s="29"/>
      <c r="B173" s="137"/>
      <c r="C173" s="138" t="s">
        <v>238</v>
      </c>
      <c r="D173" s="138" t="s">
        <v>132</v>
      </c>
      <c r="E173" s="139" t="s">
        <v>239</v>
      </c>
      <c r="F173" s="140" t="s">
        <v>240</v>
      </c>
      <c r="G173" s="141" t="s">
        <v>169</v>
      </c>
      <c r="H173" s="142">
        <v>51</v>
      </c>
      <c r="I173" s="143"/>
      <c r="J173" s="142">
        <f t="shared" si="30"/>
        <v>0</v>
      </c>
      <c r="K173" s="144"/>
      <c r="L173" s="30"/>
      <c r="M173" s="145" t="s">
        <v>1</v>
      </c>
      <c r="N173" s="146" t="s">
        <v>39</v>
      </c>
      <c r="O173" s="55"/>
      <c r="P173" s="147">
        <f t="shared" si="31"/>
        <v>0</v>
      </c>
      <c r="Q173" s="147">
        <v>0</v>
      </c>
      <c r="R173" s="147">
        <f t="shared" si="32"/>
        <v>0</v>
      </c>
      <c r="S173" s="147">
        <v>0</v>
      </c>
      <c r="T173" s="148">
        <f t="shared" si="3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49" t="s">
        <v>136</v>
      </c>
      <c r="AT173" s="149" t="s">
        <v>132</v>
      </c>
      <c r="AU173" s="149" t="s">
        <v>137</v>
      </c>
      <c r="AY173" s="14" t="s">
        <v>130</v>
      </c>
      <c r="BE173" s="150">
        <f t="shared" si="34"/>
        <v>0</v>
      </c>
      <c r="BF173" s="150">
        <f t="shared" si="35"/>
        <v>0</v>
      </c>
      <c r="BG173" s="150">
        <f t="shared" si="36"/>
        <v>0</v>
      </c>
      <c r="BH173" s="150">
        <f t="shared" si="37"/>
        <v>0</v>
      </c>
      <c r="BI173" s="150">
        <f t="shared" si="38"/>
        <v>0</v>
      </c>
      <c r="BJ173" s="14" t="s">
        <v>137</v>
      </c>
      <c r="BK173" s="151">
        <f t="shared" si="39"/>
        <v>0</v>
      </c>
      <c r="BL173" s="14" t="s">
        <v>136</v>
      </c>
      <c r="BM173" s="149" t="s">
        <v>241</v>
      </c>
    </row>
    <row r="174" spans="1:65" s="2" customFormat="1" ht="24.2" customHeight="1">
      <c r="A174" s="29"/>
      <c r="B174" s="137"/>
      <c r="C174" s="138" t="s">
        <v>242</v>
      </c>
      <c r="D174" s="138" t="s">
        <v>132</v>
      </c>
      <c r="E174" s="139" t="s">
        <v>243</v>
      </c>
      <c r="F174" s="140" t="s">
        <v>244</v>
      </c>
      <c r="G174" s="141" t="s">
        <v>190</v>
      </c>
      <c r="H174" s="142">
        <v>0.15</v>
      </c>
      <c r="I174" s="143"/>
      <c r="J174" s="142">
        <f t="shared" si="30"/>
        <v>0</v>
      </c>
      <c r="K174" s="144"/>
      <c r="L174" s="30"/>
      <c r="M174" s="145" t="s">
        <v>1</v>
      </c>
      <c r="N174" s="146" t="s">
        <v>39</v>
      </c>
      <c r="O174" s="55"/>
      <c r="P174" s="147">
        <f t="shared" si="31"/>
        <v>0</v>
      </c>
      <c r="Q174" s="147">
        <v>1.0162899999999999</v>
      </c>
      <c r="R174" s="147">
        <f t="shared" si="32"/>
        <v>0.15244349999999998</v>
      </c>
      <c r="S174" s="147">
        <v>0</v>
      </c>
      <c r="T174" s="148">
        <f t="shared" si="3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49" t="s">
        <v>136</v>
      </c>
      <c r="AT174" s="149" t="s">
        <v>132</v>
      </c>
      <c r="AU174" s="149" t="s">
        <v>137</v>
      </c>
      <c r="AY174" s="14" t="s">
        <v>130</v>
      </c>
      <c r="BE174" s="150">
        <f t="shared" si="34"/>
        <v>0</v>
      </c>
      <c r="BF174" s="150">
        <f t="shared" si="35"/>
        <v>0</v>
      </c>
      <c r="BG174" s="150">
        <f t="shared" si="36"/>
        <v>0</v>
      </c>
      <c r="BH174" s="150">
        <f t="shared" si="37"/>
        <v>0</v>
      </c>
      <c r="BI174" s="150">
        <f t="shared" si="38"/>
        <v>0</v>
      </c>
      <c r="BJ174" s="14" t="s">
        <v>137</v>
      </c>
      <c r="BK174" s="151">
        <f t="shared" si="39"/>
        <v>0</v>
      </c>
      <c r="BL174" s="14" t="s">
        <v>136</v>
      </c>
      <c r="BM174" s="149" t="s">
        <v>245</v>
      </c>
    </row>
    <row r="175" spans="1:65" s="2" customFormat="1" ht="14.45" customHeight="1">
      <c r="A175" s="29"/>
      <c r="B175" s="137"/>
      <c r="C175" s="138" t="s">
        <v>246</v>
      </c>
      <c r="D175" s="138" t="s">
        <v>132</v>
      </c>
      <c r="E175" s="139" t="s">
        <v>247</v>
      </c>
      <c r="F175" s="140" t="s">
        <v>248</v>
      </c>
      <c r="G175" s="141" t="s">
        <v>249</v>
      </c>
      <c r="H175" s="142">
        <v>24.32</v>
      </c>
      <c r="I175" s="143"/>
      <c r="J175" s="142">
        <f t="shared" si="30"/>
        <v>0</v>
      </c>
      <c r="K175" s="144"/>
      <c r="L175" s="30"/>
      <c r="M175" s="145" t="s">
        <v>1</v>
      </c>
      <c r="N175" s="146" t="s">
        <v>39</v>
      </c>
      <c r="O175" s="55"/>
      <c r="P175" s="147">
        <f t="shared" si="31"/>
        <v>0</v>
      </c>
      <c r="Q175" s="147">
        <v>3.7600000000000001E-2</v>
      </c>
      <c r="R175" s="147">
        <f t="shared" si="32"/>
        <v>0.91443200000000002</v>
      </c>
      <c r="S175" s="147">
        <v>0</v>
      </c>
      <c r="T175" s="148">
        <f t="shared" si="3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49" t="s">
        <v>136</v>
      </c>
      <c r="AT175" s="149" t="s">
        <v>132</v>
      </c>
      <c r="AU175" s="149" t="s">
        <v>137</v>
      </c>
      <c r="AY175" s="14" t="s">
        <v>130</v>
      </c>
      <c r="BE175" s="150">
        <f t="shared" si="34"/>
        <v>0</v>
      </c>
      <c r="BF175" s="150">
        <f t="shared" si="35"/>
        <v>0</v>
      </c>
      <c r="BG175" s="150">
        <f t="shared" si="36"/>
        <v>0</v>
      </c>
      <c r="BH175" s="150">
        <f t="shared" si="37"/>
        <v>0</v>
      </c>
      <c r="BI175" s="150">
        <f t="shared" si="38"/>
        <v>0</v>
      </c>
      <c r="BJ175" s="14" t="s">
        <v>137</v>
      </c>
      <c r="BK175" s="151">
        <f t="shared" si="39"/>
        <v>0</v>
      </c>
      <c r="BL175" s="14" t="s">
        <v>136</v>
      </c>
      <c r="BM175" s="149" t="s">
        <v>250</v>
      </c>
    </row>
    <row r="176" spans="1:65" s="2" customFormat="1" ht="24.2" customHeight="1">
      <c r="A176" s="29"/>
      <c r="B176" s="137"/>
      <c r="C176" s="138" t="s">
        <v>251</v>
      </c>
      <c r="D176" s="138" t="s">
        <v>132</v>
      </c>
      <c r="E176" s="139" t="s">
        <v>252</v>
      </c>
      <c r="F176" s="140" t="s">
        <v>253</v>
      </c>
      <c r="G176" s="141" t="s">
        <v>169</v>
      </c>
      <c r="H176" s="142">
        <v>11.896000000000001</v>
      </c>
      <c r="I176" s="143"/>
      <c r="J176" s="142">
        <f t="shared" si="30"/>
        <v>0</v>
      </c>
      <c r="K176" s="144"/>
      <c r="L176" s="30"/>
      <c r="M176" s="145" t="s">
        <v>1</v>
      </c>
      <c r="N176" s="146" t="s">
        <v>39</v>
      </c>
      <c r="O176" s="55"/>
      <c r="P176" s="147">
        <f t="shared" si="31"/>
        <v>0</v>
      </c>
      <c r="Q176" s="147">
        <v>3.4099999999999998E-3</v>
      </c>
      <c r="R176" s="147">
        <f t="shared" si="32"/>
        <v>4.0565360000000002E-2</v>
      </c>
      <c r="S176" s="147">
        <v>0</v>
      </c>
      <c r="T176" s="148">
        <f t="shared" si="3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49" t="s">
        <v>136</v>
      </c>
      <c r="AT176" s="149" t="s">
        <v>132</v>
      </c>
      <c r="AU176" s="149" t="s">
        <v>137</v>
      </c>
      <c r="AY176" s="14" t="s">
        <v>130</v>
      </c>
      <c r="BE176" s="150">
        <f t="shared" si="34"/>
        <v>0</v>
      </c>
      <c r="BF176" s="150">
        <f t="shared" si="35"/>
        <v>0</v>
      </c>
      <c r="BG176" s="150">
        <f t="shared" si="36"/>
        <v>0</v>
      </c>
      <c r="BH176" s="150">
        <f t="shared" si="37"/>
        <v>0</v>
      </c>
      <c r="BI176" s="150">
        <f t="shared" si="38"/>
        <v>0</v>
      </c>
      <c r="BJ176" s="14" t="s">
        <v>137</v>
      </c>
      <c r="BK176" s="151">
        <f t="shared" si="39"/>
        <v>0</v>
      </c>
      <c r="BL176" s="14" t="s">
        <v>136</v>
      </c>
      <c r="BM176" s="149" t="s">
        <v>254</v>
      </c>
    </row>
    <row r="177" spans="1:65" s="2" customFormat="1" ht="24.2" customHeight="1">
      <c r="A177" s="29"/>
      <c r="B177" s="137"/>
      <c r="C177" s="138" t="s">
        <v>255</v>
      </c>
      <c r="D177" s="138" t="s">
        <v>132</v>
      </c>
      <c r="E177" s="139" t="s">
        <v>256</v>
      </c>
      <c r="F177" s="140" t="s">
        <v>257</v>
      </c>
      <c r="G177" s="141" t="s">
        <v>169</v>
      </c>
      <c r="H177" s="142">
        <v>11.896000000000001</v>
      </c>
      <c r="I177" s="143"/>
      <c r="J177" s="142">
        <f t="shared" si="30"/>
        <v>0</v>
      </c>
      <c r="K177" s="144"/>
      <c r="L177" s="30"/>
      <c r="M177" s="145" t="s">
        <v>1</v>
      </c>
      <c r="N177" s="146" t="s">
        <v>39</v>
      </c>
      <c r="O177" s="55"/>
      <c r="P177" s="147">
        <f t="shared" si="31"/>
        <v>0</v>
      </c>
      <c r="Q177" s="147">
        <v>0</v>
      </c>
      <c r="R177" s="147">
        <f t="shared" si="32"/>
        <v>0</v>
      </c>
      <c r="S177" s="147">
        <v>0</v>
      </c>
      <c r="T177" s="148">
        <f t="shared" si="3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49" t="s">
        <v>136</v>
      </c>
      <c r="AT177" s="149" t="s">
        <v>132</v>
      </c>
      <c r="AU177" s="149" t="s">
        <v>137</v>
      </c>
      <c r="AY177" s="14" t="s">
        <v>130</v>
      </c>
      <c r="BE177" s="150">
        <f t="shared" si="34"/>
        <v>0</v>
      </c>
      <c r="BF177" s="150">
        <f t="shared" si="35"/>
        <v>0</v>
      </c>
      <c r="BG177" s="150">
        <f t="shared" si="36"/>
        <v>0</v>
      </c>
      <c r="BH177" s="150">
        <f t="shared" si="37"/>
        <v>0</v>
      </c>
      <c r="BI177" s="150">
        <f t="shared" si="38"/>
        <v>0</v>
      </c>
      <c r="BJ177" s="14" t="s">
        <v>137</v>
      </c>
      <c r="BK177" s="151">
        <f t="shared" si="39"/>
        <v>0</v>
      </c>
      <c r="BL177" s="14" t="s">
        <v>136</v>
      </c>
      <c r="BM177" s="149" t="s">
        <v>258</v>
      </c>
    </row>
    <row r="178" spans="1:65" s="2" customFormat="1" ht="24.2" customHeight="1">
      <c r="A178" s="29"/>
      <c r="B178" s="137"/>
      <c r="C178" s="138" t="s">
        <v>259</v>
      </c>
      <c r="D178" s="138" t="s">
        <v>132</v>
      </c>
      <c r="E178" s="139" t="s">
        <v>260</v>
      </c>
      <c r="F178" s="140" t="s">
        <v>261</v>
      </c>
      <c r="G178" s="141" t="s">
        <v>190</v>
      </c>
      <c r="H178" s="142">
        <v>0.4</v>
      </c>
      <c r="I178" s="143"/>
      <c r="J178" s="142">
        <f t="shared" si="30"/>
        <v>0</v>
      </c>
      <c r="K178" s="144"/>
      <c r="L178" s="30"/>
      <c r="M178" s="145" t="s">
        <v>1</v>
      </c>
      <c r="N178" s="146" t="s">
        <v>39</v>
      </c>
      <c r="O178" s="55"/>
      <c r="P178" s="147">
        <f t="shared" si="31"/>
        <v>0</v>
      </c>
      <c r="Q178" s="147">
        <v>1.0165999999999999</v>
      </c>
      <c r="R178" s="147">
        <f t="shared" si="32"/>
        <v>0.40664</v>
      </c>
      <c r="S178" s="147">
        <v>0</v>
      </c>
      <c r="T178" s="148">
        <f t="shared" si="3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49" t="s">
        <v>136</v>
      </c>
      <c r="AT178" s="149" t="s">
        <v>132</v>
      </c>
      <c r="AU178" s="149" t="s">
        <v>137</v>
      </c>
      <c r="AY178" s="14" t="s">
        <v>130</v>
      </c>
      <c r="BE178" s="150">
        <f t="shared" si="34"/>
        <v>0</v>
      </c>
      <c r="BF178" s="150">
        <f t="shared" si="35"/>
        <v>0</v>
      </c>
      <c r="BG178" s="150">
        <f t="shared" si="36"/>
        <v>0</v>
      </c>
      <c r="BH178" s="150">
        <f t="shared" si="37"/>
        <v>0</v>
      </c>
      <c r="BI178" s="150">
        <f t="shared" si="38"/>
        <v>0</v>
      </c>
      <c r="BJ178" s="14" t="s">
        <v>137</v>
      </c>
      <c r="BK178" s="151">
        <f t="shared" si="39"/>
        <v>0</v>
      </c>
      <c r="BL178" s="14" t="s">
        <v>136</v>
      </c>
      <c r="BM178" s="149" t="s">
        <v>262</v>
      </c>
    </row>
    <row r="179" spans="1:65" s="2" customFormat="1" ht="14.45" customHeight="1">
      <c r="A179" s="29"/>
      <c r="B179" s="137"/>
      <c r="C179" s="138" t="s">
        <v>263</v>
      </c>
      <c r="D179" s="138" t="s">
        <v>132</v>
      </c>
      <c r="E179" s="139" t="s">
        <v>264</v>
      </c>
      <c r="F179" s="140" t="s">
        <v>265</v>
      </c>
      <c r="G179" s="141" t="s">
        <v>135</v>
      </c>
      <c r="H179" s="142">
        <v>2.5550000000000002</v>
      </c>
      <c r="I179" s="143"/>
      <c r="J179" s="142">
        <f t="shared" si="30"/>
        <v>0</v>
      </c>
      <c r="K179" s="144"/>
      <c r="L179" s="30"/>
      <c r="M179" s="145" t="s">
        <v>1</v>
      </c>
      <c r="N179" s="146" t="s">
        <v>39</v>
      </c>
      <c r="O179" s="55"/>
      <c r="P179" s="147">
        <f t="shared" si="31"/>
        <v>0</v>
      </c>
      <c r="Q179" s="147">
        <v>2.4157999999999999</v>
      </c>
      <c r="R179" s="147">
        <f t="shared" si="32"/>
        <v>6.1723690000000007</v>
      </c>
      <c r="S179" s="147">
        <v>0</v>
      </c>
      <c r="T179" s="148">
        <f t="shared" si="33"/>
        <v>0</v>
      </c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R179" s="149" t="s">
        <v>136</v>
      </c>
      <c r="AT179" s="149" t="s">
        <v>132</v>
      </c>
      <c r="AU179" s="149" t="s">
        <v>137</v>
      </c>
      <c r="AY179" s="14" t="s">
        <v>130</v>
      </c>
      <c r="BE179" s="150">
        <f t="shared" si="34"/>
        <v>0</v>
      </c>
      <c r="BF179" s="150">
        <f t="shared" si="35"/>
        <v>0</v>
      </c>
      <c r="BG179" s="150">
        <f t="shared" si="36"/>
        <v>0</v>
      </c>
      <c r="BH179" s="150">
        <f t="shared" si="37"/>
        <v>0</v>
      </c>
      <c r="BI179" s="150">
        <f t="shared" si="38"/>
        <v>0</v>
      </c>
      <c r="BJ179" s="14" t="s">
        <v>137</v>
      </c>
      <c r="BK179" s="151">
        <f t="shared" si="39"/>
        <v>0</v>
      </c>
      <c r="BL179" s="14" t="s">
        <v>136</v>
      </c>
      <c r="BM179" s="149" t="s">
        <v>266</v>
      </c>
    </row>
    <row r="180" spans="1:65" s="2" customFormat="1" ht="24.2" customHeight="1">
      <c r="A180" s="29"/>
      <c r="B180" s="137"/>
      <c r="C180" s="138" t="s">
        <v>267</v>
      </c>
      <c r="D180" s="138" t="s">
        <v>132</v>
      </c>
      <c r="E180" s="139" t="s">
        <v>268</v>
      </c>
      <c r="F180" s="140" t="s">
        <v>269</v>
      </c>
      <c r="G180" s="141" t="s">
        <v>190</v>
      </c>
      <c r="H180" s="142">
        <v>0.15</v>
      </c>
      <c r="I180" s="143"/>
      <c r="J180" s="142">
        <f t="shared" si="30"/>
        <v>0</v>
      </c>
      <c r="K180" s="144"/>
      <c r="L180" s="30"/>
      <c r="M180" s="145" t="s">
        <v>1</v>
      </c>
      <c r="N180" s="146" t="s">
        <v>39</v>
      </c>
      <c r="O180" s="55"/>
      <c r="P180" s="147">
        <f t="shared" si="31"/>
        <v>0</v>
      </c>
      <c r="Q180" s="147">
        <v>1.0165500000000001</v>
      </c>
      <c r="R180" s="147">
        <f t="shared" si="32"/>
        <v>0.15248249999999999</v>
      </c>
      <c r="S180" s="147">
        <v>0</v>
      </c>
      <c r="T180" s="148">
        <f t="shared" si="33"/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49" t="s">
        <v>136</v>
      </c>
      <c r="AT180" s="149" t="s">
        <v>132</v>
      </c>
      <c r="AU180" s="149" t="s">
        <v>137</v>
      </c>
      <c r="AY180" s="14" t="s">
        <v>130</v>
      </c>
      <c r="BE180" s="150">
        <f t="shared" si="34"/>
        <v>0</v>
      </c>
      <c r="BF180" s="150">
        <f t="shared" si="35"/>
        <v>0</v>
      </c>
      <c r="BG180" s="150">
        <f t="shared" si="36"/>
        <v>0</v>
      </c>
      <c r="BH180" s="150">
        <f t="shared" si="37"/>
        <v>0</v>
      </c>
      <c r="BI180" s="150">
        <f t="shared" si="38"/>
        <v>0</v>
      </c>
      <c r="BJ180" s="14" t="s">
        <v>137</v>
      </c>
      <c r="BK180" s="151">
        <f t="shared" si="39"/>
        <v>0</v>
      </c>
      <c r="BL180" s="14" t="s">
        <v>136</v>
      </c>
      <c r="BM180" s="149" t="s">
        <v>270</v>
      </c>
    </row>
    <row r="181" spans="1:65" s="2" customFormat="1" ht="24.2" customHeight="1">
      <c r="A181" s="29"/>
      <c r="B181" s="137"/>
      <c r="C181" s="138" t="s">
        <v>271</v>
      </c>
      <c r="D181" s="138" t="s">
        <v>132</v>
      </c>
      <c r="E181" s="139" t="s">
        <v>272</v>
      </c>
      <c r="F181" s="140" t="s">
        <v>273</v>
      </c>
      <c r="G181" s="141" t="s">
        <v>169</v>
      </c>
      <c r="H181" s="142">
        <v>9.1199999999999992</v>
      </c>
      <c r="I181" s="143"/>
      <c r="J181" s="142">
        <f t="shared" si="30"/>
        <v>0</v>
      </c>
      <c r="K181" s="144"/>
      <c r="L181" s="30"/>
      <c r="M181" s="145" t="s">
        <v>1</v>
      </c>
      <c r="N181" s="146" t="s">
        <v>39</v>
      </c>
      <c r="O181" s="55"/>
      <c r="P181" s="147">
        <f t="shared" si="31"/>
        <v>0</v>
      </c>
      <c r="Q181" s="147">
        <v>8.4600000000000005E-3</v>
      </c>
      <c r="R181" s="147">
        <f t="shared" si="32"/>
        <v>7.7155199999999993E-2</v>
      </c>
      <c r="S181" s="147">
        <v>0</v>
      </c>
      <c r="T181" s="148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49" t="s">
        <v>136</v>
      </c>
      <c r="AT181" s="149" t="s">
        <v>132</v>
      </c>
      <c r="AU181" s="149" t="s">
        <v>137</v>
      </c>
      <c r="AY181" s="14" t="s">
        <v>130</v>
      </c>
      <c r="BE181" s="150">
        <f t="shared" si="34"/>
        <v>0</v>
      </c>
      <c r="BF181" s="150">
        <f t="shared" si="35"/>
        <v>0</v>
      </c>
      <c r="BG181" s="150">
        <f t="shared" si="36"/>
        <v>0</v>
      </c>
      <c r="BH181" s="150">
        <f t="shared" si="37"/>
        <v>0</v>
      </c>
      <c r="BI181" s="150">
        <f t="shared" si="38"/>
        <v>0</v>
      </c>
      <c r="BJ181" s="14" t="s">
        <v>137</v>
      </c>
      <c r="BK181" s="151">
        <f t="shared" si="39"/>
        <v>0</v>
      </c>
      <c r="BL181" s="14" t="s">
        <v>136</v>
      </c>
      <c r="BM181" s="149" t="s">
        <v>274</v>
      </c>
    </row>
    <row r="182" spans="1:65" s="2" customFormat="1" ht="24.2" customHeight="1">
      <c r="A182" s="29"/>
      <c r="B182" s="137"/>
      <c r="C182" s="138" t="s">
        <v>275</v>
      </c>
      <c r="D182" s="138" t="s">
        <v>132</v>
      </c>
      <c r="E182" s="139" t="s">
        <v>276</v>
      </c>
      <c r="F182" s="140" t="s">
        <v>277</v>
      </c>
      <c r="G182" s="141" t="s">
        <v>169</v>
      </c>
      <c r="H182" s="142">
        <v>9.1199999999999992</v>
      </c>
      <c r="I182" s="143"/>
      <c r="J182" s="142">
        <f t="shared" si="30"/>
        <v>0</v>
      </c>
      <c r="K182" s="144"/>
      <c r="L182" s="30"/>
      <c r="M182" s="145" t="s">
        <v>1</v>
      </c>
      <c r="N182" s="146" t="s">
        <v>39</v>
      </c>
      <c r="O182" s="55"/>
      <c r="P182" s="147">
        <f t="shared" si="31"/>
        <v>0</v>
      </c>
      <c r="Q182" s="147">
        <v>0</v>
      </c>
      <c r="R182" s="147">
        <f t="shared" si="32"/>
        <v>0</v>
      </c>
      <c r="S182" s="147">
        <v>0</v>
      </c>
      <c r="T182" s="148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49" t="s">
        <v>136</v>
      </c>
      <c r="AT182" s="149" t="s">
        <v>132</v>
      </c>
      <c r="AU182" s="149" t="s">
        <v>137</v>
      </c>
      <c r="AY182" s="14" t="s">
        <v>130</v>
      </c>
      <c r="BE182" s="150">
        <f t="shared" si="34"/>
        <v>0</v>
      </c>
      <c r="BF182" s="150">
        <f t="shared" si="35"/>
        <v>0</v>
      </c>
      <c r="BG182" s="150">
        <f t="shared" si="36"/>
        <v>0</v>
      </c>
      <c r="BH182" s="150">
        <f t="shared" si="37"/>
        <v>0</v>
      </c>
      <c r="BI182" s="150">
        <f t="shared" si="38"/>
        <v>0</v>
      </c>
      <c r="BJ182" s="14" t="s">
        <v>137</v>
      </c>
      <c r="BK182" s="151">
        <f t="shared" si="39"/>
        <v>0</v>
      </c>
      <c r="BL182" s="14" t="s">
        <v>136</v>
      </c>
      <c r="BM182" s="149" t="s">
        <v>278</v>
      </c>
    </row>
    <row r="183" spans="1:65" s="12" customFormat="1" ht="22.9" customHeight="1">
      <c r="B183" s="124"/>
      <c r="D183" s="125" t="s">
        <v>72</v>
      </c>
      <c r="E183" s="135" t="s">
        <v>153</v>
      </c>
      <c r="F183" s="135" t="s">
        <v>279</v>
      </c>
      <c r="I183" s="127"/>
      <c r="J183" s="136">
        <f>BK183</f>
        <v>0</v>
      </c>
      <c r="L183" s="124"/>
      <c r="M183" s="129"/>
      <c r="N183" s="130"/>
      <c r="O183" s="130"/>
      <c r="P183" s="131">
        <f>SUM(P184:P191)</f>
        <v>0</v>
      </c>
      <c r="Q183" s="130"/>
      <c r="R183" s="131">
        <f>SUM(R184:R191)</f>
        <v>3.5525101499999998</v>
      </c>
      <c r="S183" s="130"/>
      <c r="T183" s="132">
        <f>SUM(T184:T191)</f>
        <v>0</v>
      </c>
      <c r="AR183" s="125" t="s">
        <v>81</v>
      </c>
      <c r="AT183" s="133" t="s">
        <v>72</v>
      </c>
      <c r="AU183" s="133" t="s">
        <v>81</v>
      </c>
      <c r="AY183" s="125" t="s">
        <v>130</v>
      </c>
      <c r="BK183" s="134">
        <f>SUM(BK184:BK191)</f>
        <v>0</v>
      </c>
    </row>
    <row r="184" spans="1:65" s="2" customFormat="1" ht="14.45" customHeight="1">
      <c r="A184" s="29"/>
      <c r="B184" s="137"/>
      <c r="C184" s="138" t="s">
        <v>280</v>
      </c>
      <c r="D184" s="138" t="s">
        <v>132</v>
      </c>
      <c r="E184" s="139" t="s">
        <v>281</v>
      </c>
      <c r="F184" s="140" t="s">
        <v>282</v>
      </c>
      <c r="G184" s="141" t="s">
        <v>169</v>
      </c>
      <c r="H184" s="142">
        <v>52.24</v>
      </c>
      <c r="I184" s="143"/>
      <c r="J184" s="142">
        <f t="shared" ref="J184:J191" si="40">ROUND(I184*H184,3)</f>
        <v>0</v>
      </c>
      <c r="K184" s="144"/>
      <c r="L184" s="30"/>
      <c r="M184" s="145" t="s">
        <v>1</v>
      </c>
      <c r="N184" s="146" t="s">
        <v>39</v>
      </c>
      <c r="O184" s="55"/>
      <c r="P184" s="147">
        <f t="shared" ref="P184:P191" si="41">O184*H184</f>
        <v>0</v>
      </c>
      <c r="Q184" s="147">
        <v>4.4000000000000003E-3</v>
      </c>
      <c r="R184" s="147">
        <f t="shared" ref="R184:R191" si="42">Q184*H184</f>
        <v>0.22985600000000003</v>
      </c>
      <c r="S184" s="147">
        <v>0</v>
      </c>
      <c r="T184" s="148">
        <f t="shared" ref="T184:T191" si="43"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49" t="s">
        <v>136</v>
      </c>
      <c r="AT184" s="149" t="s">
        <v>132</v>
      </c>
      <c r="AU184" s="149" t="s">
        <v>137</v>
      </c>
      <c r="AY184" s="14" t="s">
        <v>130</v>
      </c>
      <c r="BE184" s="150">
        <f t="shared" ref="BE184:BE191" si="44">IF(N184="základná",J184,0)</f>
        <v>0</v>
      </c>
      <c r="BF184" s="150">
        <f t="shared" ref="BF184:BF191" si="45">IF(N184="znížená",J184,0)</f>
        <v>0</v>
      </c>
      <c r="BG184" s="150">
        <f t="shared" ref="BG184:BG191" si="46">IF(N184="zákl. prenesená",J184,0)</f>
        <v>0</v>
      </c>
      <c r="BH184" s="150">
        <f t="shared" ref="BH184:BH191" si="47">IF(N184="zníž. prenesená",J184,0)</f>
        <v>0</v>
      </c>
      <c r="BI184" s="150">
        <f t="shared" ref="BI184:BI191" si="48">IF(N184="nulová",J184,0)</f>
        <v>0</v>
      </c>
      <c r="BJ184" s="14" t="s">
        <v>137</v>
      </c>
      <c r="BK184" s="151">
        <f t="shared" ref="BK184:BK191" si="49">ROUND(I184*H184,3)</f>
        <v>0</v>
      </c>
      <c r="BL184" s="14" t="s">
        <v>136</v>
      </c>
      <c r="BM184" s="149" t="s">
        <v>283</v>
      </c>
    </row>
    <row r="185" spans="1:65" s="2" customFormat="1" ht="24.2" customHeight="1">
      <c r="A185" s="29"/>
      <c r="B185" s="137"/>
      <c r="C185" s="138" t="s">
        <v>284</v>
      </c>
      <c r="D185" s="138" t="s">
        <v>132</v>
      </c>
      <c r="E185" s="139" t="s">
        <v>285</v>
      </c>
      <c r="F185" s="140" t="s">
        <v>286</v>
      </c>
      <c r="G185" s="141" t="s">
        <v>169</v>
      </c>
      <c r="H185" s="142">
        <v>52.24</v>
      </c>
      <c r="I185" s="143"/>
      <c r="J185" s="142">
        <f t="shared" si="40"/>
        <v>0</v>
      </c>
      <c r="K185" s="144"/>
      <c r="L185" s="30"/>
      <c r="M185" s="145" t="s">
        <v>1</v>
      </c>
      <c r="N185" s="146" t="s">
        <v>39</v>
      </c>
      <c r="O185" s="55"/>
      <c r="P185" s="147">
        <f t="shared" si="41"/>
        <v>0</v>
      </c>
      <c r="Q185" s="147">
        <v>4.15E-3</v>
      </c>
      <c r="R185" s="147">
        <f t="shared" si="42"/>
        <v>0.21679600000000002</v>
      </c>
      <c r="S185" s="147">
        <v>0</v>
      </c>
      <c r="T185" s="148">
        <f t="shared" si="4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49" t="s">
        <v>136</v>
      </c>
      <c r="AT185" s="149" t="s">
        <v>132</v>
      </c>
      <c r="AU185" s="149" t="s">
        <v>137</v>
      </c>
      <c r="AY185" s="14" t="s">
        <v>130</v>
      </c>
      <c r="BE185" s="150">
        <f t="shared" si="44"/>
        <v>0</v>
      </c>
      <c r="BF185" s="150">
        <f t="shared" si="45"/>
        <v>0</v>
      </c>
      <c r="BG185" s="150">
        <f t="shared" si="46"/>
        <v>0</v>
      </c>
      <c r="BH185" s="150">
        <f t="shared" si="47"/>
        <v>0</v>
      </c>
      <c r="BI185" s="150">
        <f t="shared" si="48"/>
        <v>0</v>
      </c>
      <c r="BJ185" s="14" t="s">
        <v>137</v>
      </c>
      <c r="BK185" s="151">
        <f t="shared" si="49"/>
        <v>0</v>
      </c>
      <c r="BL185" s="14" t="s">
        <v>136</v>
      </c>
      <c r="BM185" s="149" t="s">
        <v>287</v>
      </c>
    </row>
    <row r="186" spans="1:65" s="2" customFormat="1" ht="14.45" customHeight="1">
      <c r="A186" s="29"/>
      <c r="B186" s="137"/>
      <c r="C186" s="138" t="s">
        <v>288</v>
      </c>
      <c r="D186" s="138" t="s">
        <v>132</v>
      </c>
      <c r="E186" s="139" t="s">
        <v>289</v>
      </c>
      <c r="F186" s="140" t="s">
        <v>290</v>
      </c>
      <c r="G186" s="141" t="s">
        <v>169</v>
      </c>
      <c r="H186" s="142">
        <v>256.31900000000002</v>
      </c>
      <c r="I186" s="143"/>
      <c r="J186" s="142">
        <f t="shared" si="40"/>
        <v>0</v>
      </c>
      <c r="K186" s="144"/>
      <c r="L186" s="30"/>
      <c r="M186" s="145" t="s">
        <v>1</v>
      </c>
      <c r="N186" s="146" t="s">
        <v>39</v>
      </c>
      <c r="O186" s="55"/>
      <c r="P186" s="147">
        <f t="shared" si="41"/>
        <v>0</v>
      </c>
      <c r="Q186" s="147">
        <v>4.1999999999999997E-3</v>
      </c>
      <c r="R186" s="147">
        <f t="shared" si="42"/>
        <v>1.0765397999999999</v>
      </c>
      <c r="S186" s="147">
        <v>0</v>
      </c>
      <c r="T186" s="148">
        <f t="shared" si="43"/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49" t="s">
        <v>136</v>
      </c>
      <c r="AT186" s="149" t="s">
        <v>132</v>
      </c>
      <c r="AU186" s="149" t="s">
        <v>137</v>
      </c>
      <c r="AY186" s="14" t="s">
        <v>130</v>
      </c>
      <c r="BE186" s="150">
        <f t="shared" si="44"/>
        <v>0</v>
      </c>
      <c r="BF186" s="150">
        <f t="shared" si="45"/>
        <v>0</v>
      </c>
      <c r="BG186" s="150">
        <f t="shared" si="46"/>
        <v>0</v>
      </c>
      <c r="BH186" s="150">
        <f t="shared" si="47"/>
        <v>0</v>
      </c>
      <c r="BI186" s="150">
        <f t="shared" si="48"/>
        <v>0</v>
      </c>
      <c r="BJ186" s="14" t="s">
        <v>137</v>
      </c>
      <c r="BK186" s="151">
        <f t="shared" si="49"/>
        <v>0</v>
      </c>
      <c r="BL186" s="14" t="s">
        <v>136</v>
      </c>
      <c r="BM186" s="149" t="s">
        <v>291</v>
      </c>
    </row>
    <row r="187" spans="1:65" s="2" customFormat="1" ht="24.2" customHeight="1">
      <c r="A187" s="29"/>
      <c r="B187" s="137"/>
      <c r="C187" s="138" t="s">
        <v>292</v>
      </c>
      <c r="D187" s="138" t="s">
        <v>132</v>
      </c>
      <c r="E187" s="139" t="s">
        <v>293</v>
      </c>
      <c r="F187" s="140" t="s">
        <v>294</v>
      </c>
      <c r="G187" s="141" t="s">
        <v>169</v>
      </c>
      <c r="H187" s="142">
        <v>256.31900000000002</v>
      </c>
      <c r="I187" s="143"/>
      <c r="J187" s="142">
        <f t="shared" si="40"/>
        <v>0</v>
      </c>
      <c r="K187" s="144"/>
      <c r="L187" s="30"/>
      <c r="M187" s="145" t="s">
        <v>1</v>
      </c>
      <c r="N187" s="146" t="s">
        <v>39</v>
      </c>
      <c r="O187" s="55"/>
      <c r="P187" s="147">
        <f t="shared" si="41"/>
        <v>0</v>
      </c>
      <c r="Q187" s="147">
        <v>4.15E-3</v>
      </c>
      <c r="R187" s="147">
        <f t="shared" si="42"/>
        <v>1.0637238500000001</v>
      </c>
      <c r="S187" s="147">
        <v>0</v>
      </c>
      <c r="T187" s="148">
        <f t="shared" si="43"/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49" t="s">
        <v>136</v>
      </c>
      <c r="AT187" s="149" t="s">
        <v>132</v>
      </c>
      <c r="AU187" s="149" t="s">
        <v>137</v>
      </c>
      <c r="AY187" s="14" t="s">
        <v>130</v>
      </c>
      <c r="BE187" s="150">
        <f t="shared" si="44"/>
        <v>0</v>
      </c>
      <c r="BF187" s="150">
        <f t="shared" si="45"/>
        <v>0</v>
      </c>
      <c r="BG187" s="150">
        <f t="shared" si="46"/>
        <v>0</v>
      </c>
      <c r="BH187" s="150">
        <f t="shared" si="47"/>
        <v>0</v>
      </c>
      <c r="BI187" s="150">
        <f t="shared" si="48"/>
        <v>0</v>
      </c>
      <c r="BJ187" s="14" t="s">
        <v>137</v>
      </c>
      <c r="BK187" s="151">
        <f t="shared" si="49"/>
        <v>0</v>
      </c>
      <c r="BL187" s="14" t="s">
        <v>136</v>
      </c>
      <c r="BM187" s="149" t="s">
        <v>295</v>
      </c>
    </row>
    <row r="188" spans="1:65" s="2" customFormat="1" ht="24.2" customHeight="1">
      <c r="A188" s="29"/>
      <c r="B188" s="137"/>
      <c r="C188" s="138" t="s">
        <v>296</v>
      </c>
      <c r="D188" s="138" t="s">
        <v>132</v>
      </c>
      <c r="E188" s="139" t="s">
        <v>297</v>
      </c>
      <c r="F188" s="140" t="s">
        <v>298</v>
      </c>
      <c r="G188" s="141" t="s">
        <v>169</v>
      </c>
      <c r="H188" s="142">
        <v>129.61000000000001</v>
      </c>
      <c r="I188" s="143"/>
      <c r="J188" s="142">
        <f t="shared" si="40"/>
        <v>0</v>
      </c>
      <c r="K188" s="144"/>
      <c r="L188" s="30"/>
      <c r="M188" s="145" t="s">
        <v>1</v>
      </c>
      <c r="N188" s="146" t="s">
        <v>39</v>
      </c>
      <c r="O188" s="55"/>
      <c r="P188" s="147">
        <f t="shared" si="41"/>
        <v>0</v>
      </c>
      <c r="Q188" s="147">
        <v>2.8999999999999998E-3</v>
      </c>
      <c r="R188" s="147">
        <f t="shared" si="42"/>
        <v>0.37586900000000001</v>
      </c>
      <c r="S188" s="147">
        <v>0</v>
      </c>
      <c r="T188" s="148">
        <f t="shared" si="4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49" t="s">
        <v>136</v>
      </c>
      <c r="AT188" s="149" t="s">
        <v>132</v>
      </c>
      <c r="AU188" s="149" t="s">
        <v>137</v>
      </c>
      <c r="AY188" s="14" t="s">
        <v>130</v>
      </c>
      <c r="BE188" s="150">
        <f t="shared" si="44"/>
        <v>0</v>
      </c>
      <c r="BF188" s="150">
        <f t="shared" si="45"/>
        <v>0</v>
      </c>
      <c r="BG188" s="150">
        <f t="shared" si="46"/>
        <v>0</v>
      </c>
      <c r="BH188" s="150">
        <f t="shared" si="47"/>
        <v>0</v>
      </c>
      <c r="BI188" s="150">
        <f t="shared" si="48"/>
        <v>0</v>
      </c>
      <c r="BJ188" s="14" t="s">
        <v>137</v>
      </c>
      <c r="BK188" s="151">
        <f t="shared" si="49"/>
        <v>0</v>
      </c>
      <c r="BL188" s="14" t="s">
        <v>136</v>
      </c>
      <c r="BM188" s="149" t="s">
        <v>299</v>
      </c>
    </row>
    <row r="189" spans="1:65" s="2" customFormat="1" ht="24.2" customHeight="1">
      <c r="A189" s="29"/>
      <c r="B189" s="137"/>
      <c r="C189" s="138" t="s">
        <v>300</v>
      </c>
      <c r="D189" s="138" t="s">
        <v>132</v>
      </c>
      <c r="E189" s="139" t="s">
        <v>301</v>
      </c>
      <c r="F189" s="140" t="s">
        <v>302</v>
      </c>
      <c r="G189" s="141" t="s">
        <v>169</v>
      </c>
      <c r="H189" s="142">
        <v>129.61000000000001</v>
      </c>
      <c r="I189" s="143"/>
      <c r="J189" s="142">
        <f t="shared" si="40"/>
        <v>0</v>
      </c>
      <c r="K189" s="144"/>
      <c r="L189" s="30"/>
      <c r="M189" s="145" t="s">
        <v>1</v>
      </c>
      <c r="N189" s="146" t="s">
        <v>39</v>
      </c>
      <c r="O189" s="55"/>
      <c r="P189" s="147">
        <f t="shared" si="41"/>
        <v>0</v>
      </c>
      <c r="Q189" s="147">
        <v>4.0000000000000002E-4</v>
      </c>
      <c r="R189" s="147">
        <f t="shared" si="42"/>
        <v>5.1844000000000008E-2</v>
      </c>
      <c r="S189" s="147">
        <v>0</v>
      </c>
      <c r="T189" s="148">
        <f t="shared" si="4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49" t="s">
        <v>136</v>
      </c>
      <c r="AT189" s="149" t="s">
        <v>132</v>
      </c>
      <c r="AU189" s="149" t="s">
        <v>137</v>
      </c>
      <c r="AY189" s="14" t="s">
        <v>130</v>
      </c>
      <c r="BE189" s="150">
        <f t="shared" si="44"/>
        <v>0</v>
      </c>
      <c r="BF189" s="150">
        <f t="shared" si="45"/>
        <v>0</v>
      </c>
      <c r="BG189" s="150">
        <f t="shared" si="46"/>
        <v>0</v>
      </c>
      <c r="BH189" s="150">
        <f t="shared" si="47"/>
        <v>0</v>
      </c>
      <c r="BI189" s="150">
        <f t="shared" si="48"/>
        <v>0</v>
      </c>
      <c r="BJ189" s="14" t="s">
        <v>137</v>
      </c>
      <c r="BK189" s="151">
        <f t="shared" si="49"/>
        <v>0</v>
      </c>
      <c r="BL189" s="14" t="s">
        <v>136</v>
      </c>
      <c r="BM189" s="149" t="s">
        <v>303</v>
      </c>
    </row>
    <row r="190" spans="1:65" s="2" customFormat="1" ht="24.2" customHeight="1">
      <c r="A190" s="29"/>
      <c r="B190" s="137"/>
      <c r="C190" s="138" t="s">
        <v>304</v>
      </c>
      <c r="D190" s="138" t="s">
        <v>132</v>
      </c>
      <c r="E190" s="139" t="s">
        <v>305</v>
      </c>
      <c r="F190" s="140" t="s">
        <v>306</v>
      </c>
      <c r="G190" s="141" t="s">
        <v>169</v>
      </c>
      <c r="H190" s="142">
        <v>129.61000000000001</v>
      </c>
      <c r="I190" s="143"/>
      <c r="J190" s="142">
        <f t="shared" si="40"/>
        <v>0</v>
      </c>
      <c r="K190" s="144"/>
      <c r="L190" s="30"/>
      <c r="M190" s="145" t="s">
        <v>1</v>
      </c>
      <c r="N190" s="146" t="s">
        <v>39</v>
      </c>
      <c r="O190" s="55"/>
      <c r="P190" s="147">
        <f t="shared" si="41"/>
        <v>0</v>
      </c>
      <c r="Q190" s="147">
        <v>4.15E-3</v>
      </c>
      <c r="R190" s="147">
        <f t="shared" si="42"/>
        <v>0.53788150000000001</v>
      </c>
      <c r="S190" s="147">
        <v>0</v>
      </c>
      <c r="T190" s="148">
        <f t="shared" si="4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49" t="s">
        <v>136</v>
      </c>
      <c r="AT190" s="149" t="s">
        <v>132</v>
      </c>
      <c r="AU190" s="149" t="s">
        <v>137</v>
      </c>
      <c r="AY190" s="14" t="s">
        <v>130</v>
      </c>
      <c r="BE190" s="150">
        <f t="shared" si="44"/>
        <v>0</v>
      </c>
      <c r="BF190" s="150">
        <f t="shared" si="45"/>
        <v>0</v>
      </c>
      <c r="BG190" s="150">
        <f t="shared" si="46"/>
        <v>0</v>
      </c>
      <c r="BH190" s="150">
        <f t="shared" si="47"/>
        <v>0</v>
      </c>
      <c r="BI190" s="150">
        <f t="shared" si="48"/>
        <v>0</v>
      </c>
      <c r="BJ190" s="14" t="s">
        <v>137</v>
      </c>
      <c r="BK190" s="151">
        <f t="shared" si="49"/>
        <v>0</v>
      </c>
      <c r="BL190" s="14" t="s">
        <v>136</v>
      </c>
      <c r="BM190" s="149" t="s">
        <v>307</v>
      </c>
    </row>
    <row r="191" spans="1:65" s="2" customFormat="1" ht="24.2" customHeight="1">
      <c r="A191" s="29"/>
      <c r="B191" s="137"/>
      <c r="C191" s="138" t="s">
        <v>308</v>
      </c>
      <c r="D191" s="138" t="s">
        <v>132</v>
      </c>
      <c r="E191" s="139" t="s">
        <v>309</v>
      </c>
      <c r="F191" s="140" t="s">
        <v>310</v>
      </c>
      <c r="G191" s="141" t="s">
        <v>169</v>
      </c>
      <c r="H191" s="142">
        <v>51</v>
      </c>
      <c r="I191" s="143"/>
      <c r="J191" s="142">
        <f t="shared" si="40"/>
        <v>0</v>
      </c>
      <c r="K191" s="144"/>
      <c r="L191" s="30"/>
      <c r="M191" s="145" t="s">
        <v>1</v>
      </c>
      <c r="N191" s="146" t="s">
        <v>39</v>
      </c>
      <c r="O191" s="55"/>
      <c r="P191" s="147">
        <f t="shared" si="41"/>
        <v>0</v>
      </c>
      <c r="Q191" s="147">
        <v>0</v>
      </c>
      <c r="R191" s="147">
        <f t="shared" si="42"/>
        <v>0</v>
      </c>
      <c r="S191" s="147">
        <v>0</v>
      </c>
      <c r="T191" s="148">
        <f t="shared" si="4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49" t="s">
        <v>136</v>
      </c>
      <c r="AT191" s="149" t="s">
        <v>132</v>
      </c>
      <c r="AU191" s="149" t="s">
        <v>137</v>
      </c>
      <c r="AY191" s="14" t="s">
        <v>130</v>
      </c>
      <c r="BE191" s="150">
        <f t="shared" si="44"/>
        <v>0</v>
      </c>
      <c r="BF191" s="150">
        <f t="shared" si="45"/>
        <v>0</v>
      </c>
      <c r="BG191" s="150">
        <f t="shared" si="46"/>
        <v>0</v>
      </c>
      <c r="BH191" s="150">
        <f t="shared" si="47"/>
        <v>0</v>
      </c>
      <c r="BI191" s="150">
        <f t="shared" si="48"/>
        <v>0</v>
      </c>
      <c r="BJ191" s="14" t="s">
        <v>137</v>
      </c>
      <c r="BK191" s="151">
        <f t="shared" si="49"/>
        <v>0</v>
      </c>
      <c r="BL191" s="14" t="s">
        <v>136</v>
      </c>
      <c r="BM191" s="149" t="s">
        <v>311</v>
      </c>
    </row>
    <row r="192" spans="1:65" s="12" customFormat="1" ht="22.9" customHeight="1">
      <c r="B192" s="124"/>
      <c r="D192" s="125" t="s">
        <v>72</v>
      </c>
      <c r="E192" s="135" t="s">
        <v>166</v>
      </c>
      <c r="F192" s="135" t="s">
        <v>312</v>
      </c>
      <c r="I192" s="127"/>
      <c r="J192" s="136">
        <f>BK192</f>
        <v>0</v>
      </c>
      <c r="L192" s="124"/>
      <c r="M192" s="129"/>
      <c r="N192" s="130"/>
      <c r="O192" s="130"/>
      <c r="P192" s="131">
        <f>SUM(P193:P210)</f>
        <v>0</v>
      </c>
      <c r="Q192" s="130"/>
      <c r="R192" s="131">
        <f>SUM(R193:R210)</f>
        <v>7.1349852000000009</v>
      </c>
      <c r="S192" s="130"/>
      <c r="T192" s="132">
        <f>SUM(T193:T210)</f>
        <v>46.855796999999995</v>
      </c>
      <c r="AR192" s="125" t="s">
        <v>81</v>
      </c>
      <c r="AT192" s="133" t="s">
        <v>72</v>
      </c>
      <c r="AU192" s="133" t="s">
        <v>81</v>
      </c>
      <c r="AY192" s="125" t="s">
        <v>130</v>
      </c>
      <c r="BK192" s="134">
        <f>SUM(BK193:BK210)</f>
        <v>0</v>
      </c>
    </row>
    <row r="193" spans="1:65" s="2" customFormat="1" ht="24.2" customHeight="1">
      <c r="A193" s="29"/>
      <c r="B193" s="137"/>
      <c r="C193" s="138" t="s">
        <v>313</v>
      </c>
      <c r="D193" s="138" t="s">
        <v>132</v>
      </c>
      <c r="E193" s="139" t="s">
        <v>314</v>
      </c>
      <c r="F193" s="140" t="s">
        <v>315</v>
      </c>
      <c r="G193" s="141" t="s">
        <v>169</v>
      </c>
      <c r="H193" s="142">
        <v>138.70500000000001</v>
      </c>
      <c r="I193" s="143"/>
      <c r="J193" s="142">
        <f t="shared" ref="J193:J210" si="50">ROUND(I193*H193,3)</f>
        <v>0</v>
      </c>
      <c r="K193" s="144"/>
      <c r="L193" s="30"/>
      <c r="M193" s="145" t="s">
        <v>1</v>
      </c>
      <c r="N193" s="146" t="s">
        <v>39</v>
      </c>
      <c r="O193" s="55"/>
      <c r="P193" s="147">
        <f t="shared" ref="P193:P210" si="51">O193*H193</f>
        <v>0</v>
      </c>
      <c r="Q193" s="147">
        <v>2.572E-2</v>
      </c>
      <c r="R193" s="147">
        <f t="shared" ref="R193:R210" si="52">Q193*H193</f>
        <v>3.5674926000000005</v>
      </c>
      <c r="S193" s="147">
        <v>0</v>
      </c>
      <c r="T193" s="148">
        <f t="shared" ref="T193:T210" si="53">S193*H193</f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49" t="s">
        <v>136</v>
      </c>
      <c r="AT193" s="149" t="s">
        <v>132</v>
      </c>
      <c r="AU193" s="149" t="s">
        <v>137</v>
      </c>
      <c r="AY193" s="14" t="s">
        <v>130</v>
      </c>
      <c r="BE193" s="150">
        <f t="shared" ref="BE193:BE210" si="54">IF(N193="základná",J193,0)</f>
        <v>0</v>
      </c>
      <c r="BF193" s="150">
        <f t="shared" ref="BF193:BF210" si="55">IF(N193="znížená",J193,0)</f>
        <v>0</v>
      </c>
      <c r="BG193" s="150">
        <f t="shared" ref="BG193:BG210" si="56">IF(N193="zákl. prenesená",J193,0)</f>
        <v>0</v>
      </c>
      <c r="BH193" s="150">
        <f t="shared" ref="BH193:BH210" si="57">IF(N193="zníž. prenesená",J193,0)</f>
        <v>0</v>
      </c>
      <c r="BI193" s="150">
        <f t="shared" ref="BI193:BI210" si="58">IF(N193="nulová",J193,0)</f>
        <v>0</v>
      </c>
      <c r="BJ193" s="14" t="s">
        <v>137</v>
      </c>
      <c r="BK193" s="151">
        <f t="shared" ref="BK193:BK210" si="59">ROUND(I193*H193,3)</f>
        <v>0</v>
      </c>
      <c r="BL193" s="14" t="s">
        <v>136</v>
      </c>
      <c r="BM193" s="149" t="s">
        <v>316</v>
      </c>
    </row>
    <row r="194" spans="1:65" s="2" customFormat="1" ht="37.9" customHeight="1">
      <c r="A194" s="29"/>
      <c r="B194" s="137"/>
      <c r="C194" s="138" t="s">
        <v>317</v>
      </c>
      <c r="D194" s="138" t="s">
        <v>132</v>
      </c>
      <c r="E194" s="139" t="s">
        <v>318</v>
      </c>
      <c r="F194" s="140" t="s">
        <v>319</v>
      </c>
      <c r="G194" s="141" t="s">
        <v>169</v>
      </c>
      <c r="H194" s="142">
        <v>138.70500000000001</v>
      </c>
      <c r="I194" s="143"/>
      <c r="J194" s="142">
        <f t="shared" si="50"/>
        <v>0</v>
      </c>
      <c r="K194" s="144"/>
      <c r="L194" s="30"/>
      <c r="M194" s="145" t="s">
        <v>1</v>
      </c>
      <c r="N194" s="146" t="s">
        <v>39</v>
      </c>
      <c r="O194" s="55"/>
      <c r="P194" s="147">
        <f t="shared" si="51"/>
        <v>0</v>
      </c>
      <c r="Q194" s="147">
        <v>0</v>
      </c>
      <c r="R194" s="147">
        <f t="shared" si="52"/>
        <v>0</v>
      </c>
      <c r="S194" s="147">
        <v>0</v>
      </c>
      <c r="T194" s="148">
        <f t="shared" si="5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49" t="s">
        <v>136</v>
      </c>
      <c r="AT194" s="149" t="s">
        <v>132</v>
      </c>
      <c r="AU194" s="149" t="s">
        <v>137</v>
      </c>
      <c r="AY194" s="14" t="s">
        <v>130</v>
      </c>
      <c r="BE194" s="150">
        <f t="shared" si="54"/>
        <v>0</v>
      </c>
      <c r="BF194" s="150">
        <f t="shared" si="55"/>
        <v>0</v>
      </c>
      <c r="BG194" s="150">
        <f t="shared" si="56"/>
        <v>0</v>
      </c>
      <c r="BH194" s="150">
        <f t="shared" si="57"/>
        <v>0</v>
      </c>
      <c r="BI194" s="150">
        <f t="shared" si="58"/>
        <v>0</v>
      </c>
      <c r="BJ194" s="14" t="s">
        <v>137</v>
      </c>
      <c r="BK194" s="151">
        <f t="shared" si="59"/>
        <v>0</v>
      </c>
      <c r="BL194" s="14" t="s">
        <v>136</v>
      </c>
      <c r="BM194" s="149" t="s">
        <v>320</v>
      </c>
    </row>
    <row r="195" spans="1:65" s="2" customFormat="1" ht="24.2" customHeight="1">
      <c r="A195" s="29"/>
      <c r="B195" s="137"/>
      <c r="C195" s="138" t="s">
        <v>321</v>
      </c>
      <c r="D195" s="138" t="s">
        <v>132</v>
      </c>
      <c r="E195" s="139" t="s">
        <v>322</v>
      </c>
      <c r="F195" s="140" t="s">
        <v>323</v>
      </c>
      <c r="G195" s="141" t="s">
        <v>169</v>
      </c>
      <c r="H195" s="142">
        <v>138.70500000000001</v>
      </c>
      <c r="I195" s="143"/>
      <c r="J195" s="142">
        <f t="shared" si="50"/>
        <v>0</v>
      </c>
      <c r="K195" s="144"/>
      <c r="L195" s="30"/>
      <c r="M195" s="145" t="s">
        <v>1</v>
      </c>
      <c r="N195" s="146" t="s">
        <v>39</v>
      </c>
      <c r="O195" s="55"/>
      <c r="P195" s="147">
        <f t="shared" si="51"/>
        <v>0</v>
      </c>
      <c r="Q195" s="147">
        <v>2.572E-2</v>
      </c>
      <c r="R195" s="147">
        <f t="shared" si="52"/>
        <v>3.5674926000000005</v>
      </c>
      <c r="S195" s="147">
        <v>0</v>
      </c>
      <c r="T195" s="148">
        <f t="shared" si="5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49" t="s">
        <v>136</v>
      </c>
      <c r="AT195" s="149" t="s">
        <v>132</v>
      </c>
      <c r="AU195" s="149" t="s">
        <v>137</v>
      </c>
      <c r="AY195" s="14" t="s">
        <v>130</v>
      </c>
      <c r="BE195" s="150">
        <f t="shared" si="54"/>
        <v>0</v>
      </c>
      <c r="BF195" s="150">
        <f t="shared" si="55"/>
        <v>0</v>
      </c>
      <c r="BG195" s="150">
        <f t="shared" si="56"/>
        <v>0</v>
      </c>
      <c r="BH195" s="150">
        <f t="shared" si="57"/>
        <v>0</v>
      </c>
      <c r="BI195" s="150">
        <f t="shared" si="58"/>
        <v>0</v>
      </c>
      <c r="BJ195" s="14" t="s">
        <v>137</v>
      </c>
      <c r="BK195" s="151">
        <f t="shared" si="59"/>
        <v>0</v>
      </c>
      <c r="BL195" s="14" t="s">
        <v>136</v>
      </c>
      <c r="BM195" s="149" t="s">
        <v>324</v>
      </c>
    </row>
    <row r="196" spans="1:65" s="2" customFormat="1" ht="37.9" customHeight="1">
      <c r="A196" s="29"/>
      <c r="B196" s="137"/>
      <c r="C196" s="138" t="s">
        <v>325</v>
      </c>
      <c r="D196" s="138" t="s">
        <v>132</v>
      </c>
      <c r="E196" s="139" t="s">
        <v>326</v>
      </c>
      <c r="F196" s="140" t="s">
        <v>327</v>
      </c>
      <c r="G196" s="141" t="s">
        <v>135</v>
      </c>
      <c r="H196" s="142">
        <v>14.029</v>
      </c>
      <c r="I196" s="143"/>
      <c r="J196" s="142">
        <f t="shared" si="50"/>
        <v>0</v>
      </c>
      <c r="K196" s="144"/>
      <c r="L196" s="30"/>
      <c r="M196" s="145" t="s">
        <v>1</v>
      </c>
      <c r="N196" s="146" t="s">
        <v>39</v>
      </c>
      <c r="O196" s="55"/>
      <c r="P196" s="147">
        <f t="shared" si="51"/>
        <v>0</v>
      </c>
      <c r="Q196" s="147">
        <v>0</v>
      </c>
      <c r="R196" s="147">
        <f t="shared" si="52"/>
        <v>0</v>
      </c>
      <c r="S196" s="147">
        <v>2.3849999999999998</v>
      </c>
      <c r="T196" s="148">
        <f t="shared" si="53"/>
        <v>33.459164999999999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49" t="s">
        <v>136</v>
      </c>
      <c r="AT196" s="149" t="s">
        <v>132</v>
      </c>
      <c r="AU196" s="149" t="s">
        <v>137</v>
      </c>
      <c r="AY196" s="14" t="s">
        <v>130</v>
      </c>
      <c r="BE196" s="150">
        <f t="shared" si="54"/>
        <v>0</v>
      </c>
      <c r="BF196" s="150">
        <f t="shared" si="55"/>
        <v>0</v>
      </c>
      <c r="BG196" s="150">
        <f t="shared" si="56"/>
        <v>0</v>
      </c>
      <c r="BH196" s="150">
        <f t="shared" si="57"/>
        <v>0</v>
      </c>
      <c r="BI196" s="150">
        <f t="shared" si="58"/>
        <v>0</v>
      </c>
      <c r="BJ196" s="14" t="s">
        <v>137</v>
      </c>
      <c r="BK196" s="151">
        <f t="shared" si="59"/>
        <v>0</v>
      </c>
      <c r="BL196" s="14" t="s">
        <v>136</v>
      </c>
      <c r="BM196" s="149" t="s">
        <v>328</v>
      </c>
    </row>
    <row r="197" spans="1:65" s="2" customFormat="1" ht="37.9" customHeight="1">
      <c r="A197" s="29"/>
      <c r="B197" s="137"/>
      <c r="C197" s="138" t="s">
        <v>329</v>
      </c>
      <c r="D197" s="138" t="s">
        <v>132</v>
      </c>
      <c r="E197" s="139" t="s">
        <v>330</v>
      </c>
      <c r="F197" s="140" t="s">
        <v>331</v>
      </c>
      <c r="G197" s="141" t="s">
        <v>169</v>
      </c>
      <c r="H197" s="142">
        <v>30.718</v>
      </c>
      <c r="I197" s="143"/>
      <c r="J197" s="142">
        <f t="shared" si="50"/>
        <v>0</v>
      </c>
      <c r="K197" s="144"/>
      <c r="L197" s="30"/>
      <c r="M197" s="145" t="s">
        <v>1</v>
      </c>
      <c r="N197" s="146" t="s">
        <v>39</v>
      </c>
      <c r="O197" s="55"/>
      <c r="P197" s="147">
        <f t="shared" si="51"/>
        <v>0</v>
      </c>
      <c r="Q197" s="147">
        <v>0</v>
      </c>
      <c r="R197" s="147">
        <f t="shared" si="52"/>
        <v>0</v>
      </c>
      <c r="S197" s="147">
        <v>0.19600000000000001</v>
      </c>
      <c r="T197" s="148">
        <f t="shared" si="53"/>
        <v>6.0207280000000001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49" t="s">
        <v>136</v>
      </c>
      <c r="AT197" s="149" t="s">
        <v>132</v>
      </c>
      <c r="AU197" s="149" t="s">
        <v>137</v>
      </c>
      <c r="AY197" s="14" t="s">
        <v>130</v>
      </c>
      <c r="BE197" s="150">
        <f t="shared" si="54"/>
        <v>0</v>
      </c>
      <c r="BF197" s="150">
        <f t="shared" si="55"/>
        <v>0</v>
      </c>
      <c r="BG197" s="150">
        <f t="shared" si="56"/>
        <v>0</v>
      </c>
      <c r="BH197" s="150">
        <f t="shared" si="57"/>
        <v>0</v>
      </c>
      <c r="BI197" s="150">
        <f t="shared" si="58"/>
        <v>0</v>
      </c>
      <c r="BJ197" s="14" t="s">
        <v>137</v>
      </c>
      <c r="BK197" s="151">
        <f t="shared" si="59"/>
        <v>0</v>
      </c>
      <c r="BL197" s="14" t="s">
        <v>136</v>
      </c>
      <c r="BM197" s="149" t="s">
        <v>332</v>
      </c>
    </row>
    <row r="198" spans="1:65" s="2" customFormat="1" ht="24.2" customHeight="1">
      <c r="A198" s="29"/>
      <c r="B198" s="137"/>
      <c r="C198" s="138" t="s">
        <v>333</v>
      </c>
      <c r="D198" s="138" t="s">
        <v>132</v>
      </c>
      <c r="E198" s="139" t="s">
        <v>334</v>
      </c>
      <c r="F198" s="140" t="s">
        <v>335</v>
      </c>
      <c r="G198" s="141" t="s">
        <v>249</v>
      </c>
      <c r="H198" s="142">
        <v>2</v>
      </c>
      <c r="I198" s="143"/>
      <c r="J198" s="142">
        <f t="shared" si="50"/>
        <v>0</v>
      </c>
      <c r="K198" s="144"/>
      <c r="L198" s="30"/>
      <c r="M198" s="145" t="s">
        <v>1</v>
      </c>
      <c r="N198" s="146" t="s">
        <v>39</v>
      </c>
      <c r="O198" s="55"/>
      <c r="P198" s="147">
        <f t="shared" si="51"/>
        <v>0</v>
      </c>
      <c r="Q198" s="147">
        <v>0</v>
      </c>
      <c r="R198" s="147">
        <f t="shared" si="52"/>
        <v>0</v>
      </c>
      <c r="S198" s="147">
        <v>7.0000000000000007E-2</v>
      </c>
      <c r="T198" s="148">
        <f t="shared" si="53"/>
        <v>0.14000000000000001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49" t="s">
        <v>136</v>
      </c>
      <c r="AT198" s="149" t="s">
        <v>132</v>
      </c>
      <c r="AU198" s="149" t="s">
        <v>137</v>
      </c>
      <c r="AY198" s="14" t="s">
        <v>130</v>
      </c>
      <c r="BE198" s="150">
        <f t="shared" si="54"/>
        <v>0</v>
      </c>
      <c r="BF198" s="150">
        <f t="shared" si="55"/>
        <v>0</v>
      </c>
      <c r="BG198" s="150">
        <f t="shared" si="56"/>
        <v>0</v>
      </c>
      <c r="BH198" s="150">
        <f t="shared" si="57"/>
        <v>0</v>
      </c>
      <c r="BI198" s="150">
        <f t="shared" si="58"/>
        <v>0</v>
      </c>
      <c r="BJ198" s="14" t="s">
        <v>137</v>
      </c>
      <c r="BK198" s="151">
        <f t="shared" si="59"/>
        <v>0</v>
      </c>
      <c r="BL198" s="14" t="s">
        <v>136</v>
      </c>
      <c r="BM198" s="149" t="s">
        <v>336</v>
      </c>
    </row>
    <row r="199" spans="1:65" s="2" customFormat="1" ht="37.9" customHeight="1">
      <c r="A199" s="29"/>
      <c r="B199" s="137"/>
      <c r="C199" s="138" t="s">
        <v>337</v>
      </c>
      <c r="D199" s="138" t="s">
        <v>132</v>
      </c>
      <c r="E199" s="139" t="s">
        <v>338</v>
      </c>
      <c r="F199" s="140" t="s">
        <v>339</v>
      </c>
      <c r="G199" s="141" t="s">
        <v>135</v>
      </c>
      <c r="H199" s="142">
        <v>1.6319999999999999</v>
      </c>
      <c r="I199" s="143"/>
      <c r="J199" s="142">
        <f t="shared" si="50"/>
        <v>0</v>
      </c>
      <c r="K199" s="144"/>
      <c r="L199" s="30"/>
      <c r="M199" s="145" t="s">
        <v>1</v>
      </c>
      <c r="N199" s="146" t="s">
        <v>39</v>
      </c>
      <c r="O199" s="55"/>
      <c r="P199" s="147">
        <f t="shared" si="51"/>
        <v>0</v>
      </c>
      <c r="Q199" s="147">
        <v>0</v>
      </c>
      <c r="R199" s="147">
        <f t="shared" si="52"/>
        <v>0</v>
      </c>
      <c r="S199" s="147">
        <v>2.2000000000000002</v>
      </c>
      <c r="T199" s="148">
        <f t="shared" si="53"/>
        <v>3.5904000000000003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R199" s="149" t="s">
        <v>136</v>
      </c>
      <c r="AT199" s="149" t="s">
        <v>132</v>
      </c>
      <c r="AU199" s="149" t="s">
        <v>137</v>
      </c>
      <c r="AY199" s="14" t="s">
        <v>130</v>
      </c>
      <c r="BE199" s="150">
        <f t="shared" si="54"/>
        <v>0</v>
      </c>
      <c r="BF199" s="150">
        <f t="shared" si="55"/>
        <v>0</v>
      </c>
      <c r="BG199" s="150">
        <f t="shared" si="56"/>
        <v>0</v>
      </c>
      <c r="BH199" s="150">
        <f t="shared" si="57"/>
        <v>0</v>
      </c>
      <c r="BI199" s="150">
        <f t="shared" si="58"/>
        <v>0</v>
      </c>
      <c r="BJ199" s="14" t="s">
        <v>137</v>
      </c>
      <c r="BK199" s="151">
        <f t="shared" si="59"/>
        <v>0</v>
      </c>
      <c r="BL199" s="14" t="s">
        <v>136</v>
      </c>
      <c r="BM199" s="149" t="s">
        <v>340</v>
      </c>
    </row>
    <row r="200" spans="1:65" s="2" customFormat="1" ht="24.2" customHeight="1">
      <c r="A200" s="29"/>
      <c r="B200" s="137"/>
      <c r="C200" s="138" t="s">
        <v>341</v>
      </c>
      <c r="D200" s="138" t="s">
        <v>132</v>
      </c>
      <c r="E200" s="139" t="s">
        <v>342</v>
      </c>
      <c r="F200" s="140" t="s">
        <v>343</v>
      </c>
      <c r="G200" s="141" t="s">
        <v>135</v>
      </c>
      <c r="H200" s="142">
        <v>2.1760000000000002</v>
      </c>
      <c r="I200" s="143"/>
      <c r="J200" s="142">
        <f t="shared" si="50"/>
        <v>0</v>
      </c>
      <c r="K200" s="144"/>
      <c r="L200" s="30"/>
      <c r="M200" s="145" t="s">
        <v>1</v>
      </c>
      <c r="N200" s="146" t="s">
        <v>39</v>
      </c>
      <c r="O200" s="55"/>
      <c r="P200" s="147">
        <f t="shared" si="51"/>
        <v>0</v>
      </c>
      <c r="Q200" s="147">
        <v>0</v>
      </c>
      <c r="R200" s="147">
        <f t="shared" si="52"/>
        <v>0</v>
      </c>
      <c r="S200" s="147">
        <v>1.4</v>
      </c>
      <c r="T200" s="148">
        <f t="shared" si="53"/>
        <v>3.0464000000000002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49" t="s">
        <v>136</v>
      </c>
      <c r="AT200" s="149" t="s">
        <v>132</v>
      </c>
      <c r="AU200" s="149" t="s">
        <v>137</v>
      </c>
      <c r="AY200" s="14" t="s">
        <v>130</v>
      </c>
      <c r="BE200" s="150">
        <f t="shared" si="54"/>
        <v>0</v>
      </c>
      <c r="BF200" s="150">
        <f t="shared" si="55"/>
        <v>0</v>
      </c>
      <c r="BG200" s="150">
        <f t="shared" si="56"/>
        <v>0</v>
      </c>
      <c r="BH200" s="150">
        <f t="shared" si="57"/>
        <v>0</v>
      </c>
      <c r="BI200" s="150">
        <f t="shared" si="58"/>
        <v>0</v>
      </c>
      <c r="BJ200" s="14" t="s">
        <v>137</v>
      </c>
      <c r="BK200" s="151">
        <f t="shared" si="59"/>
        <v>0</v>
      </c>
      <c r="BL200" s="14" t="s">
        <v>136</v>
      </c>
      <c r="BM200" s="149" t="s">
        <v>344</v>
      </c>
    </row>
    <row r="201" spans="1:65" s="2" customFormat="1" ht="24.2" customHeight="1">
      <c r="A201" s="29"/>
      <c r="B201" s="137"/>
      <c r="C201" s="138" t="s">
        <v>345</v>
      </c>
      <c r="D201" s="138" t="s">
        <v>132</v>
      </c>
      <c r="E201" s="139" t="s">
        <v>346</v>
      </c>
      <c r="F201" s="140" t="s">
        <v>347</v>
      </c>
      <c r="G201" s="141" t="s">
        <v>195</v>
      </c>
      <c r="H201" s="142">
        <v>5</v>
      </c>
      <c r="I201" s="143"/>
      <c r="J201" s="142">
        <f t="shared" si="50"/>
        <v>0</v>
      </c>
      <c r="K201" s="144"/>
      <c r="L201" s="30"/>
      <c r="M201" s="145" t="s">
        <v>1</v>
      </c>
      <c r="N201" s="146" t="s">
        <v>39</v>
      </c>
      <c r="O201" s="55"/>
      <c r="P201" s="147">
        <f t="shared" si="51"/>
        <v>0</v>
      </c>
      <c r="Q201" s="147">
        <v>0</v>
      </c>
      <c r="R201" s="147">
        <f t="shared" si="52"/>
        <v>0</v>
      </c>
      <c r="S201" s="147">
        <v>2.4E-2</v>
      </c>
      <c r="T201" s="148">
        <f t="shared" si="53"/>
        <v>0.12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R201" s="149" t="s">
        <v>136</v>
      </c>
      <c r="AT201" s="149" t="s">
        <v>132</v>
      </c>
      <c r="AU201" s="149" t="s">
        <v>137</v>
      </c>
      <c r="AY201" s="14" t="s">
        <v>130</v>
      </c>
      <c r="BE201" s="150">
        <f t="shared" si="54"/>
        <v>0</v>
      </c>
      <c r="BF201" s="150">
        <f t="shared" si="55"/>
        <v>0</v>
      </c>
      <c r="BG201" s="150">
        <f t="shared" si="56"/>
        <v>0</v>
      </c>
      <c r="BH201" s="150">
        <f t="shared" si="57"/>
        <v>0</v>
      </c>
      <c r="BI201" s="150">
        <f t="shared" si="58"/>
        <v>0</v>
      </c>
      <c r="BJ201" s="14" t="s">
        <v>137</v>
      </c>
      <c r="BK201" s="151">
        <f t="shared" si="59"/>
        <v>0</v>
      </c>
      <c r="BL201" s="14" t="s">
        <v>136</v>
      </c>
      <c r="BM201" s="149" t="s">
        <v>348</v>
      </c>
    </row>
    <row r="202" spans="1:65" s="2" customFormat="1" ht="24.2" customHeight="1">
      <c r="A202" s="29"/>
      <c r="B202" s="137"/>
      <c r="C202" s="138" t="s">
        <v>349</v>
      </c>
      <c r="D202" s="138" t="s">
        <v>132</v>
      </c>
      <c r="E202" s="139" t="s">
        <v>350</v>
      </c>
      <c r="F202" s="140" t="s">
        <v>351</v>
      </c>
      <c r="G202" s="141" t="s">
        <v>169</v>
      </c>
      <c r="H202" s="142">
        <v>6.3040000000000003</v>
      </c>
      <c r="I202" s="143"/>
      <c r="J202" s="142">
        <f t="shared" si="50"/>
        <v>0</v>
      </c>
      <c r="K202" s="144"/>
      <c r="L202" s="30"/>
      <c r="M202" s="145" t="s">
        <v>1</v>
      </c>
      <c r="N202" s="146" t="s">
        <v>39</v>
      </c>
      <c r="O202" s="55"/>
      <c r="P202" s="147">
        <f t="shared" si="51"/>
        <v>0</v>
      </c>
      <c r="Q202" s="147">
        <v>0</v>
      </c>
      <c r="R202" s="147">
        <f t="shared" si="52"/>
        <v>0</v>
      </c>
      <c r="S202" s="147">
        <v>7.5999999999999998E-2</v>
      </c>
      <c r="T202" s="148">
        <f t="shared" si="53"/>
        <v>0.47910400000000003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R202" s="149" t="s">
        <v>136</v>
      </c>
      <c r="AT202" s="149" t="s">
        <v>132</v>
      </c>
      <c r="AU202" s="149" t="s">
        <v>137</v>
      </c>
      <c r="AY202" s="14" t="s">
        <v>130</v>
      </c>
      <c r="BE202" s="150">
        <f t="shared" si="54"/>
        <v>0</v>
      </c>
      <c r="BF202" s="150">
        <f t="shared" si="55"/>
        <v>0</v>
      </c>
      <c r="BG202" s="150">
        <f t="shared" si="56"/>
        <v>0</v>
      </c>
      <c r="BH202" s="150">
        <f t="shared" si="57"/>
        <v>0</v>
      </c>
      <c r="BI202" s="150">
        <f t="shared" si="58"/>
        <v>0</v>
      </c>
      <c r="BJ202" s="14" t="s">
        <v>137</v>
      </c>
      <c r="BK202" s="151">
        <f t="shared" si="59"/>
        <v>0</v>
      </c>
      <c r="BL202" s="14" t="s">
        <v>136</v>
      </c>
      <c r="BM202" s="149" t="s">
        <v>352</v>
      </c>
    </row>
    <row r="203" spans="1:65" s="2" customFormat="1" ht="14.45" customHeight="1">
      <c r="A203" s="29"/>
      <c r="B203" s="137"/>
      <c r="C203" s="138" t="s">
        <v>353</v>
      </c>
      <c r="D203" s="138" t="s">
        <v>132</v>
      </c>
      <c r="E203" s="139" t="s">
        <v>354</v>
      </c>
      <c r="F203" s="140" t="s">
        <v>355</v>
      </c>
      <c r="G203" s="141" t="s">
        <v>190</v>
      </c>
      <c r="H203" s="142">
        <v>48.119</v>
      </c>
      <c r="I203" s="143"/>
      <c r="J203" s="142">
        <f t="shared" si="50"/>
        <v>0</v>
      </c>
      <c r="K203" s="144"/>
      <c r="L203" s="30"/>
      <c r="M203" s="145" t="s">
        <v>1</v>
      </c>
      <c r="N203" s="146" t="s">
        <v>39</v>
      </c>
      <c r="O203" s="55"/>
      <c r="P203" s="147">
        <f t="shared" si="51"/>
        <v>0</v>
      </c>
      <c r="Q203" s="147">
        <v>0</v>
      </c>
      <c r="R203" s="147">
        <f t="shared" si="52"/>
        <v>0</v>
      </c>
      <c r="S203" s="147">
        <v>0</v>
      </c>
      <c r="T203" s="148">
        <f t="shared" si="53"/>
        <v>0</v>
      </c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R203" s="149" t="s">
        <v>136</v>
      </c>
      <c r="AT203" s="149" t="s">
        <v>132</v>
      </c>
      <c r="AU203" s="149" t="s">
        <v>137</v>
      </c>
      <c r="AY203" s="14" t="s">
        <v>130</v>
      </c>
      <c r="BE203" s="150">
        <f t="shared" si="54"/>
        <v>0</v>
      </c>
      <c r="BF203" s="150">
        <f t="shared" si="55"/>
        <v>0</v>
      </c>
      <c r="BG203" s="150">
        <f t="shared" si="56"/>
        <v>0</v>
      </c>
      <c r="BH203" s="150">
        <f t="shared" si="57"/>
        <v>0</v>
      </c>
      <c r="BI203" s="150">
        <f t="shared" si="58"/>
        <v>0</v>
      </c>
      <c r="BJ203" s="14" t="s">
        <v>137</v>
      </c>
      <c r="BK203" s="151">
        <f t="shared" si="59"/>
        <v>0</v>
      </c>
      <c r="BL203" s="14" t="s">
        <v>136</v>
      </c>
      <c r="BM203" s="149" t="s">
        <v>356</v>
      </c>
    </row>
    <row r="204" spans="1:65" s="2" customFormat="1" ht="24.2" customHeight="1">
      <c r="A204" s="29"/>
      <c r="B204" s="137"/>
      <c r="C204" s="138" t="s">
        <v>357</v>
      </c>
      <c r="D204" s="138" t="s">
        <v>132</v>
      </c>
      <c r="E204" s="139" t="s">
        <v>358</v>
      </c>
      <c r="F204" s="140" t="s">
        <v>359</v>
      </c>
      <c r="G204" s="141" t="s">
        <v>190</v>
      </c>
      <c r="H204" s="142">
        <v>672.85400000000004</v>
      </c>
      <c r="I204" s="143"/>
      <c r="J204" s="142">
        <f t="shared" si="50"/>
        <v>0</v>
      </c>
      <c r="K204" s="144"/>
      <c r="L204" s="30"/>
      <c r="M204" s="145" t="s">
        <v>1</v>
      </c>
      <c r="N204" s="146" t="s">
        <v>39</v>
      </c>
      <c r="O204" s="55"/>
      <c r="P204" s="147">
        <f t="shared" si="51"/>
        <v>0</v>
      </c>
      <c r="Q204" s="147">
        <v>0</v>
      </c>
      <c r="R204" s="147">
        <f t="shared" si="52"/>
        <v>0</v>
      </c>
      <c r="S204" s="147">
        <v>0</v>
      </c>
      <c r="T204" s="148">
        <f t="shared" si="53"/>
        <v>0</v>
      </c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R204" s="149" t="s">
        <v>136</v>
      </c>
      <c r="AT204" s="149" t="s">
        <v>132</v>
      </c>
      <c r="AU204" s="149" t="s">
        <v>137</v>
      </c>
      <c r="AY204" s="14" t="s">
        <v>130</v>
      </c>
      <c r="BE204" s="150">
        <f t="shared" si="54"/>
        <v>0</v>
      </c>
      <c r="BF204" s="150">
        <f t="shared" si="55"/>
        <v>0</v>
      </c>
      <c r="BG204" s="150">
        <f t="shared" si="56"/>
        <v>0</v>
      </c>
      <c r="BH204" s="150">
        <f t="shared" si="57"/>
        <v>0</v>
      </c>
      <c r="BI204" s="150">
        <f t="shared" si="58"/>
        <v>0</v>
      </c>
      <c r="BJ204" s="14" t="s">
        <v>137</v>
      </c>
      <c r="BK204" s="151">
        <f t="shared" si="59"/>
        <v>0</v>
      </c>
      <c r="BL204" s="14" t="s">
        <v>136</v>
      </c>
      <c r="BM204" s="149" t="s">
        <v>360</v>
      </c>
    </row>
    <row r="205" spans="1:65" s="2" customFormat="1" ht="24.2" customHeight="1">
      <c r="A205" s="29"/>
      <c r="B205" s="137"/>
      <c r="C205" s="138" t="s">
        <v>361</v>
      </c>
      <c r="D205" s="138" t="s">
        <v>132</v>
      </c>
      <c r="E205" s="139" t="s">
        <v>362</v>
      </c>
      <c r="F205" s="140" t="s">
        <v>363</v>
      </c>
      <c r="G205" s="141" t="s">
        <v>190</v>
      </c>
      <c r="H205" s="142">
        <v>48.119</v>
      </c>
      <c r="I205" s="143"/>
      <c r="J205" s="142">
        <f t="shared" si="50"/>
        <v>0</v>
      </c>
      <c r="K205" s="144"/>
      <c r="L205" s="30"/>
      <c r="M205" s="145" t="s">
        <v>1</v>
      </c>
      <c r="N205" s="146" t="s">
        <v>39</v>
      </c>
      <c r="O205" s="55"/>
      <c r="P205" s="147">
        <f t="shared" si="51"/>
        <v>0</v>
      </c>
      <c r="Q205" s="147">
        <v>0</v>
      </c>
      <c r="R205" s="147">
        <f t="shared" si="52"/>
        <v>0</v>
      </c>
      <c r="S205" s="147">
        <v>0</v>
      </c>
      <c r="T205" s="148">
        <f t="shared" si="53"/>
        <v>0</v>
      </c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R205" s="149" t="s">
        <v>136</v>
      </c>
      <c r="AT205" s="149" t="s">
        <v>132</v>
      </c>
      <c r="AU205" s="149" t="s">
        <v>137</v>
      </c>
      <c r="AY205" s="14" t="s">
        <v>130</v>
      </c>
      <c r="BE205" s="150">
        <f t="shared" si="54"/>
        <v>0</v>
      </c>
      <c r="BF205" s="150">
        <f t="shared" si="55"/>
        <v>0</v>
      </c>
      <c r="BG205" s="150">
        <f t="shared" si="56"/>
        <v>0</v>
      </c>
      <c r="BH205" s="150">
        <f t="shared" si="57"/>
        <v>0</v>
      </c>
      <c r="BI205" s="150">
        <f t="shared" si="58"/>
        <v>0</v>
      </c>
      <c r="BJ205" s="14" t="s">
        <v>137</v>
      </c>
      <c r="BK205" s="151">
        <f t="shared" si="59"/>
        <v>0</v>
      </c>
      <c r="BL205" s="14" t="s">
        <v>136</v>
      </c>
      <c r="BM205" s="149" t="s">
        <v>364</v>
      </c>
    </row>
    <row r="206" spans="1:65" s="2" customFormat="1" ht="24.2" customHeight="1">
      <c r="A206" s="29"/>
      <c r="B206" s="137"/>
      <c r="C206" s="138" t="s">
        <v>365</v>
      </c>
      <c r="D206" s="138" t="s">
        <v>132</v>
      </c>
      <c r="E206" s="139" t="s">
        <v>366</v>
      </c>
      <c r="F206" s="140" t="s">
        <v>367</v>
      </c>
      <c r="G206" s="141" t="s">
        <v>190</v>
      </c>
      <c r="H206" s="142">
        <v>48.119</v>
      </c>
      <c r="I206" s="143"/>
      <c r="J206" s="142">
        <f t="shared" si="50"/>
        <v>0</v>
      </c>
      <c r="K206" s="144"/>
      <c r="L206" s="30"/>
      <c r="M206" s="145" t="s">
        <v>1</v>
      </c>
      <c r="N206" s="146" t="s">
        <v>39</v>
      </c>
      <c r="O206" s="55"/>
      <c r="P206" s="147">
        <f t="shared" si="51"/>
        <v>0</v>
      </c>
      <c r="Q206" s="147">
        <v>0</v>
      </c>
      <c r="R206" s="147">
        <f t="shared" si="52"/>
        <v>0</v>
      </c>
      <c r="S206" s="147">
        <v>0</v>
      </c>
      <c r="T206" s="148">
        <f t="shared" si="53"/>
        <v>0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R206" s="149" t="s">
        <v>136</v>
      </c>
      <c r="AT206" s="149" t="s">
        <v>132</v>
      </c>
      <c r="AU206" s="149" t="s">
        <v>137</v>
      </c>
      <c r="AY206" s="14" t="s">
        <v>130</v>
      </c>
      <c r="BE206" s="150">
        <f t="shared" si="54"/>
        <v>0</v>
      </c>
      <c r="BF206" s="150">
        <f t="shared" si="55"/>
        <v>0</v>
      </c>
      <c r="BG206" s="150">
        <f t="shared" si="56"/>
        <v>0</v>
      </c>
      <c r="BH206" s="150">
        <f t="shared" si="57"/>
        <v>0</v>
      </c>
      <c r="BI206" s="150">
        <f t="shared" si="58"/>
        <v>0</v>
      </c>
      <c r="BJ206" s="14" t="s">
        <v>137</v>
      </c>
      <c r="BK206" s="151">
        <f t="shared" si="59"/>
        <v>0</v>
      </c>
      <c r="BL206" s="14" t="s">
        <v>136</v>
      </c>
      <c r="BM206" s="149" t="s">
        <v>368</v>
      </c>
    </row>
    <row r="207" spans="1:65" s="2" customFormat="1" ht="24.2" customHeight="1">
      <c r="A207" s="29"/>
      <c r="B207" s="137"/>
      <c r="C207" s="138" t="s">
        <v>369</v>
      </c>
      <c r="D207" s="138" t="s">
        <v>132</v>
      </c>
      <c r="E207" s="139" t="s">
        <v>370</v>
      </c>
      <c r="F207" s="140" t="s">
        <v>371</v>
      </c>
      <c r="G207" s="141" t="s">
        <v>190</v>
      </c>
      <c r="H207" s="142">
        <v>46.256</v>
      </c>
      <c r="I207" s="143"/>
      <c r="J207" s="142">
        <f t="shared" si="50"/>
        <v>0</v>
      </c>
      <c r="K207" s="144"/>
      <c r="L207" s="30"/>
      <c r="M207" s="145" t="s">
        <v>1</v>
      </c>
      <c r="N207" s="146" t="s">
        <v>39</v>
      </c>
      <c r="O207" s="55"/>
      <c r="P207" s="147">
        <f t="shared" si="51"/>
        <v>0</v>
      </c>
      <c r="Q207" s="147">
        <v>0</v>
      </c>
      <c r="R207" s="147">
        <f t="shared" si="52"/>
        <v>0</v>
      </c>
      <c r="S207" s="147">
        <v>0</v>
      </c>
      <c r="T207" s="148">
        <f t="shared" si="53"/>
        <v>0</v>
      </c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R207" s="149" t="s">
        <v>136</v>
      </c>
      <c r="AT207" s="149" t="s">
        <v>132</v>
      </c>
      <c r="AU207" s="149" t="s">
        <v>137</v>
      </c>
      <c r="AY207" s="14" t="s">
        <v>130</v>
      </c>
      <c r="BE207" s="150">
        <f t="shared" si="54"/>
        <v>0</v>
      </c>
      <c r="BF207" s="150">
        <f t="shared" si="55"/>
        <v>0</v>
      </c>
      <c r="BG207" s="150">
        <f t="shared" si="56"/>
        <v>0</v>
      </c>
      <c r="BH207" s="150">
        <f t="shared" si="57"/>
        <v>0</v>
      </c>
      <c r="BI207" s="150">
        <f t="shared" si="58"/>
        <v>0</v>
      </c>
      <c r="BJ207" s="14" t="s">
        <v>137</v>
      </c>
      <c r="BK207" s="151">
        <f t="shared" si="59"/>
        <v>0</v>
      </c>
      <c r="BL207" s="14" t="s">
        <v>136</v>
      </c>
      <c r="BM207" s="149" t="s">
        <v>372</v>
      </c>
    </row>
    <row r="208" spans="1:65" s="2" customFormat="1" ht="24.2" customHeight="1">
      <c r="A208" s="29"/>
      <c r="B208" s="137"/>
      <c r="C208" s="138" t="s">
        <v>373</v>
      </c>
      <c r="D208" s="138" t="s">
        <v>132</v>
      </c>
      <c r="E208" s="139" t="s">
        <v>374</v>
      </c>
      <c r="F208" s="140" t="s">
        <v>375</v>
      </c>
      <c r="G208" s="141" t="s">
        <v>190</v>
      </c>
      <c r="H208" s="142">
        <v>1.804</v>
      </c>
      <c r="I208" s="143"/>
      <c r="J208" s="142">
        <f t="shared" si="50"/>
        <v>0</v>
      </c>
      <c r="K208" s="144"/>
      <c r="L208" s="30"/>
      <c r="M208" s="145" t="s">
        <v>1</v>
      </c>
      <c r="N208" s="146" t="s">
        <v>39</v>
      </c>
      <c r="O208" s="55"/>
      <c r="P208" s="147">
        <f t="shared" si="51"/>
        <v>0</v>
      </c>
      <c r="Q208" s="147">
        <v>0</v>
      </c>
      <c r="R208" s="147">
        <f t="shared" si="52"/>
        <v>0</v>
      </c>
      <c r="S208" s="147">
        <v>0</v>
      </c>
      <c r="T208" s="148">
        <f t="shared" si="53"/>
        <v>0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R208" s="149" t="s">
        <v>136</v>
      </c>
      <c r="AT208" s="149" t="s">
        <v>132</v>
      </c>
      <c r="AU208" s="149" t="s">
        <v>137</v>
      </c>
      <c r="AY208" s="14" t="s">
        <v>130</v>
      </c>
      <c r="BE208" s="150">
        <f t="shared" si="54"/>
        <v>0</v>
      </c>
      <c r="BF208" s="150">
        <f t="shared" si="55"/>
        <v>0</v>
      </c>
      <c r="BG208" s="150">
        <f t="shared" si="56"/>
        <v>0</v>
      </c>
      <c r="BH208" s="150">
        <f t="shared" si="57"/>
        <v>0</v>
      </c>
      <c r="BI208" s="150">
        <f t="shared" si="58"/>
        <v>0</v>
      </c>
      <c r="BJ208" s="14" t="s">
        <v>137</v>
      </c>
      <c r="BK208" s="151">
        <f t="shared" si="59"/>
        <v>0</v>
      </c>
      <c r="BL208" s="14" t="s">
        <v>136</v>
      </c>
      <c r="BM208" s="149" t="s">
        <v>376</v>
      </c>
    </row>
    <row r="209" spans="1:65" s="2" customFormat="1" ht="14.45" customHeight="1">
      <c r="A209" s="29"/>
      <c r="B209" s="137"/>
      <c r="C209" s="138" t="s">
        <v>377</v>
      </c>
      <c r="D209" s="138" t="s">
        <v>132</v>
      </c>
      <c r="E209" s="139" t="s">
        <v>378</v>
      </c>
      <c r="F209" s="140" t="s">
        <v>379</v>
      </c>
      <c r="G209" s="141" t="s">
        <v>195</v>
      </c>
      <c r="H209" s="142">
        <v>1</v>
      </c>
      <c r="I209" s="143"/>
      <c r="J209" s="142">
        <f t="shared" si="50"/>
        <v>0</v>
      </c>
      <c r="K209" s="144"/>
      <c r="L209" s="30"/>
      <c r="M209" s="145" t="s">
        <v>1</v>
      </c>
      <c r="N209" s="146" t="s">
        <v>39</v>
      </c>
      <c r="O209" s="55"/>
      <c r="P209" s="147">
        <f t="shared" si="51"/>
        <v>0</v>
      </c>
      <c r="Q209" s="147">
        <v>0</v>
      </c>
      <c r="R209" s="147">
        <f t="shared" si="52"/>
        <v>0</v>
      </c>
      <c r="S209" s="147">
        <v>0</v>
      </c>
      <c r="T209" s="148">
        <f t="shared" si="53"/>
        <v>0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R209" s="149" t="s">
        <v>136</v>
      </c>
      <c r="AT209" s="149" t="s">
        <v>132</v>
      </c>
      <c r="AU209" s="149" t="s">
        <v>137</v>
      </c>
      <c r="AY209" s="14" t="s">
        <v>130</v>
      </c>
      <c r="BE209" s="150">
        <f t="shared" si="54"/>
        <v>0</v>
      </c>
      <c r="BF209" s="150">
        <f t="shared" si="55"/>
        <v>0</v>
      </c>
      <c r="BG209" s="150">
        <f t="shared" si="56"/>
        <v>0</v>
      </c>
      <c r="BH209" s="150">
        <f t="shared" si="57"/>
        <v>0</v>
      </c>
      <c r="BI209" s="150">
        <f t="shared" si="58"/>
        <v>0</v>
      </c>
      <c r="BJ209" s="14" t="s">
        <v>137</v>
      </c>
      <c r="BK209" s="151">
        <f t="shared" si="59"/>
        <v>0</v>
      </c>
      <c r="BL209" s="14" t="s">
        <v>136</v>
      </c>
      <c r="BM209" s="149" t="s">
        <v>380</v>
      </c>
    </row>
    <row r="210" spans="1:65" s="2" customFormat="1" ht="14.45" customHeight="1">
      <c r="A210" s="29"/>
      <c r="B210" s="137"/>
      <c r="C210" s="138" t="s">
        <v>381</v>
      </c>
      <c r="D210" s="138" t="s">
        <v>132</v>
      </c>
      <c r="E210" s="139" t="s">
        <v>382</v>
      </c>
      <c r="F210" s="140" t="s">
        <v>383</v>
      </c>
      <c r="G210" s="141" t="s">
        <v>195</v>
      </c>
      <c r="H210" s="142">
        <v>3</v>
      </c>
      <c r="I210" s="143"/>
      <c r="J210" s="142">
        <f t="shared" si="50"/>
        <v>0</v>
      </c>
      <c r="K210" s="144"/>
      <c r="L210" s="30"/>
      <c r="M210" s="145" t="s">
        <v>1</v>
      </c>
      <c r="N210" s="146" t="s">
        <v>39</v>
      </c>
      <c r="O210" s="55"/>
      <c r="P210" s="147">
        <f t="shared" si="51"/>
        <v>0</v>
      </c>
      <c r="Q210" s="147">
        <v>0</v>
      </c>
      <c r="R210" s="147">
        <f t="shared" si="52"/>
        <v>0</v>
      </c>
      <c r="S210" s="147">
        <v>0</v>
      </c>
      <c r="T210" s="148">
        <f t="shared" si="53"/>
        <v>0</v>
      </c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R210" s="149" t="s">
        <v>136</v>
      </c>
      <c r="AT210" s="149" t="s">
        <v>132</v>
      </c>
      <c r="AU210" s="149" t="s">
        <v>137</v>
      </c>
      <c r="AY210" s="14" t="s">
        <v>130</v>
      </c>
      <c r="BE210" s="150">
        <f t="shared" si="54"/>
        <v>0</v>
      </c>
      <c r="BF210" s="150">
        <f t="shared" si="55"/>
        <v>0</v>
      </c>
      <c r="BG210" s="150">
        <f t="shared" si="56"/>
        <v>0</v>
      </c>
      <c r="BH210" s="150">
        <f t="shared" si="57"/>
        <v>0</v>
      </c>
      <c r="BI210" s="150">
        <f t="shared" si="58"/>
        <v>0</v>
      </c>
      <c r="BJ210" s="14" t="s">
        <v>137</v>
      </c>
      <c r="BK210" s="151">
        <f t="shared" si="59"/>
        <v>0</v>
      </c>
      <c r="BL210" s="14" t="s">
        <v>136</v>
      </c>
      <c r="BM210" s="149" t="s">
        <v>384</v>
      </c>
    </row>
    <row r="211" spans="1:65" s="12" customFormat="1" ht="22.9" customHeight="1">
      <c r="B211" s="124"/>
      <c r="D211" s="125" t="s">
        <v>72</v>
      </c>
      <c r="E211" s="135" t="s">
        <v>385</v>
      </c>
      <c r="F211" s="135" t="s">
        <v>386</v>
      </c>
      <c r="I211" s="127"/>
      <c r="J211" s="136">
        <f>BK211</f>
        <v>0</v>
      </c>
      <c r="L211" s="124"/>
      <c r="M211" s="129"/>
      <c r="N211" s="130"/>
      <c r="O211" s="130"/>
      <c r="P211" s="131">
        <f>P212</f>
        <v>0</v>
      </c>
      <c r="Q211" s="130"/>
      <c r="R211" s="131">
        <f>R212</f>
        <v>0</v>
      </c>
      <c r="S211" s="130"/>
      <c r="T211" s="132">
        <f>T212</f>
        <v>0</v>
      </c>
      <c r="AR211" s="125" t="s">
        <v>81</v>
      </c>
      <c r="AT211" s="133" t="s">
        <v>72</v>
      </c>
      <c r="AU211" s="133" t="s">
        <v>81</v>
      </c>
      <c r="AY211" s="125" t="s">
        <v>130</v>
      </c>
      <c r="BK211" s="134">
        <f>BK212</f>
        <v>0</v>
      </c>
    </row>
    <row r="212" spans="1:65" s="2" customFormat="1" ht="24.2" customHeight="1">
      <c r="A212" s="29"/>
      <c r="B212" s="137"/>
      <c r="C212" s="138" t="s">
        <v>387</v>
      </c>
      <c r="D212" s="138" t="s">
        <v>132</v>
      </c>
      <c r="E212" s="139" t="s">
        <v>388</v>
      </c>
      <c r="F212" s="140" t="s">
        <v>389</v>
      </c>
      <c r="G212" s="141" t="s">
        <v>190</v>
      </c>
      <c r="H212" s="142">
        <v>202.97399999999999</v>
      </c>
      <c r="I212" s="143"/>
      <c r="J212" s="142">
        <f>ROUND(I212*H212,3)</f>
        <v>0</v>
      </c>
      <c r="K212" s="144"/>
      <c r="L212" s="30"/>
      <c r="M212" s="145" t="s">
        <v>1</v>
      </c>
      <c r="N212" s="146" t="s">
        <v>39</v>
      </c>
      <c r="O212" s="55"/>
      <c r="P212" s="147">
        <f>O212*H212</f>
        <v>0</v>
      </c>
      <c r="Q212" s="147">
        <v>0</v>
      </c>
      <c r="R212" s="147">
        <f>Q212*H212</f>
        <v>0</v>
      </c>
      <c r="S212" s="147">
        <v>0</v>
      </c>
      <c r="T212" s="148">
        <f>S212*H212</f>
        <v>0</v>
      </c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R212" s="149" t="s">
        <v>136</v>
      </c>
      <c r="AT212" s="149" t="s">
        <v>132</v>
      </c>
      <c r="AU212" s="149" t="s">
        <v>137</v>
      </c>
      <c r="AY212" s="14" t="s">
        <v>130</v>
      </c>
      <c r="BE212" s="150">
        <f>IF(N212="základná",J212,0)</f>
        <v>0</v>
      </c>
      <c r="BF212" s="150">
        <f>IF(N212="znížená",J212,0)</f>
        <v>0</v>
      </c>
      <c r="BG212" s="150">
        <f>IF(N212="zákl. prenesená",J212,0)</f>
        <v>0</v>
      </c>
      <c r="BH212" s="150">
        <f>IF(N212="zníž. prenesená",J212,0)</f>
        <v>0</v>
      </c>
      <c r="BI212" s="150">
        <f>IF(N212="nulová",J212,0)</f>
        <v>0</v>
      </c>
      <c r="BJ212" s="14" t="s">
        <v>137</v>
      </c>
      <c r="BK212" s="151">
        <f>ROUND(I212*H212,3)</f>
        <v>0</v>
      </c>
      <c r="BL212" s="14" t="s">
        <v>136</v>
      </c>
      <c r="BM212" s="149" t="s">
        <v>390</v>
      </c>
    </row>
    <row r="213" spans="1:65" s="12" customFormat="1" ht="25.9" customHeight="1">
      <c r="B213" s="124"/>
      <c r="D213" s="125" t="s">
        <v>72</v>
      </c>
      <c r="E213" s="126" t="s">
        <v>391</v>
      </c>
      <c r="F213" s="126" t="s">
        <v>392</v>
      </c>
      <c r="I213" s="127"/>
      <c r="J213" s="128">
        <f>BK213</f>
        <v>0</v>
      </c>
      <c r="L213" s="124"/>
      <c r="M213" s="129"/>
      <c r="N213" s="130"/>
      <c r="O213" s="130"/>
      <c r="P213" s="131">
        <f>P214+P224+P233+P246+P249+P251+P255+P257+P260+P273+P289+P293+P301+P303+P307</f>
        <v>0</v>
      </c>
      <c r="Q213" s="130"/>
      <c r="R213" s="131">
        <f>R214+R224+R233+R246+R249+R251+R255+R257+R260+R273+R289+R293+R301+R303+R307</f>
        <v>7.6906267799999997</v>
      </c>
      <c r="S213" s="130"/>
      <c r="T213" s="132">
        <f>T214+T224+T233+T246+T249+T251+T255+T257+T260+T273+T289+T293+T301+T303+T307</f>
        <v>1.2185430000000002</v>
      </c>
      <c r="AR213" s="125" t="s">
        <v>137</v>
      </c>
      <c r="AT213" s="133" t="s">
        <v>72</v>
      </c>
      <c r="AU213" s="133" t="s">
        <v>73</v>
      </c>
      <c r="AY213" s="125" t="s">
        <v>130</v>
      </c>
      <c r="BK213" s="134">
        <f>BK214+BK224+BK233+BK246+BK249+BK251+BK255+BK257+BK260+BK273+BK289+BK293+BK301+BK303+BK307</f>
        <v>0</v>
      </c>
    </row>
    <row r="214" spans="1:65" s="12" customFormat="1" ht="22.9" customHeight="1">
      <c r="B214" s="124"/>
      <c r="D214" s="125" t="s">
        <v>72</v>
      </c>
      <c r="E214" s="135" t="s">
        <v>393</v>
      </c>
      <c r="F214" s="135" t="s">
        <v>394</v>
      </c>
      <c r="I214" s="127"/>
      <c r="J214" s="136">
        <f>BK214</f>
        <v>0</v>
      </c>
      <c r="L214" s="124"/>
      <c r="M214" s="129"/>
      <c r="N214" s="130"/>
      <c r="O214" s="130"/>
      <c r="P214" s="131">
        <f>SUM(P215:P223)</f>
        <v>0</v>
      </c>
      <c r="Q214" s="130"/>
      <c r="R214" s="131">
        <f>SUM(R215:R223)</f>
        <v>1.05170381</v>
      </c>
      <c r="S214" s="130"/>
      <c r="T214" s="132">
        <f>SUM(T215:T223)</f>
        <v>0</v>
      </c>
      <c r="AR214" s="125" t="s">
        <v>137</v>
      </c>
      <c r="AT214" s="133" t="s">
        <v>72</v>
      </c>
      <c r="AU214" s="133" t="s">
        <v>81</v>
      </c>
      <c r="AY214" s="125" t="s">
        <v>130</v>
      </c>
      <c r="BK214" s="134">
        <f>SUM(BK215:BK223)</f>
        <v>0</v>
      </c>
    </row>
    <row r="215" spans="1:65" s="2" customFormat="1" ht="24.2" customHeight="1">
      <c r="A215" s="29"/>
      <c r="B215" s="137"/>
      <c r="C215" s="138" t="s">
        <v>395</v>
      </c>
      <c r="D215" s="138" t="s">
        <v>132</v>
      </c>
      <c r="E215" s="139" t="s">
        <v>396</v>
      </c>
      <c r="F215" s="140" t="s">
        <v>397</v>
      </c>
      <c r="G215" s="141" t="s">
        <v>169</v>
      </c>
      <c r="H215" s="142">
        <v>78.995999999999995</v>
      </c>
      <c r="I215" s="143"/>
      <c r="J215" s="142">
        <f t="shared" ref="J215:J223" si="60">ROUND(I215*H215,3)</f>
        <v>0</v>
      </c>
      <c r="K215" s="144"/>
      <c r="L215" s="30"/>
      <c r="M215" s="145" t="s">
        <v>1</v>
      </c>
      <c r="N215" s="146" t="s">
        <v>39</v>
      </c>
      <c r="O215" s="55"/>
      <c r="P215" s="147">
        <f t="shared" ref="P215:P223" si="61">O215*H215</f>
        <v>0</v>
      </c>
      <c r="Q215" s="147">
        <v>0</v>
      </c>
      <c r="R215" s="147">
        <f t="shared" ref="R215:R223" si="62">Q215*H215</f>
        <v>0</v>
      </c>
      <c r="S215" s="147">
        <v>0</v>
      </c>
      <c r="T215" s="148">
        <f t="shared" ref="T215:T223" si="63">S215*H215</f>
        <v>0</v>
      </c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R215" s="149" t="s">
        <v>198</v>
      </c>
      <c r="AT215" s="149" t="s">
        <v>132</v>
      </c>
      <c r="AU215" s="149" t="s">
        <v>137</v>
      </c>
      <c r="AY215" s="14" t="s">
        <v>130</v>
      </c>
      <c r="BE215" s="150">
        <f t="shared" ref="BE215:BE223" si="64">IF(N215="základná",J215,0)</f>
        <v>0</v>
      </c>
      <c r="BF215" s="150">
        <f t="shared" ref="BF215:BF223" si="65">IF(N215="znížená",J215,0)</f>
        <v>0</v>
      </c>
      <c r="BG215" s="150">
        <f t="shared" ref="BG215:BG223" si="66">IF(N215="zákl. prenesená",J215,0)</f>
        <v>0</v>
      </c>
      <c r="BH215" s="150">
        <f t="shared" ref="BH215:BH223" si="67">IF(N215="zníž. prenesená",J215,0)</f>
        <v>0</v>
      </c>
      <c r="BI215" s="150">
        <f t="shared" ref="BI215:BI223" si="68">IF(N215="nulová",J215,0)</f>
        <v>0</v>
      </c>
      <c r="BJ215" s="14" t="s">
        <v>137</v>
      </c>
      <c r="BK215" s="151">
        <f t="shared" ref="BK215:BK223" si="69">ROUND(I215*H215,3)</f>
        <v>0</v>
      </c>
      <c r="BL215" s="14" t="s">
        <v>198</v>
      </c>
      <c r="BM215" s="149" t="s">
        <v>398</v>
      </c>
    </row>
    <row r="216" spans="1:65" s="2" customFormat="1" ht="14.45" customHeight="1">
      <c r="A216" s="29"/>
      <c r="B216" s="137"/>
      <c r="C216" s="152" t="s">
        <v>399</v>
      </c>
      <c r="D216" s="152" t="s">
        <v>400</v>
      </c>
      <c r="E216" s="153" t="s">
        <v>401</v>
      </c>
      <c r="F216" s="154" t="s">
        <v>402</v>
      </c>
      <c r="G216" s="155" t="s">
        <v>190</v>
      </c>
      <c r="H216" s="156">
        <v>2.3E-2</v>
      </c>
      <c r="I216" s="157"/>
      <c r="J216" s="156">
        <f t="shared" si="60"/>
        <v>0</v>
      </c>
      <c r="K216" s="158"/>
      <c r="L216" s="159"/>
      <c r="M216" s="160" t="s">
        <v>1</v>
      </c>
      <c r="N216" s="161" t="s">
        <v>39</v>
      </c>
      <c r="O216" s="55"/>
      <c r="P216" s="147">
        <f t="shared" si="61"/>
        <v>0</v>
      </c>
      <c r="Q216" s="147">
        <v>1</v>
      </c>
      <c r="R216" s="147">
        <f t="shared" si="62"/>
        <v>2.3E-2</v>
      </c>
      <c r="S216" s="147">
        <v>0</v>
      </c>
      <c r="T216" s="148">
        <f t="shared" si="63"/>
        <v>0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R216" s="149" t="s">
        <v>263</v>
      </c>
      <c r="AT216" s="149" t="s">
        <v>400</v>
      </c>
      <c r="AU216" s="149" t="s">
        <v>137</v>
      </c>
      <c r="AY216" s="14" t="s">
        <v>130</v>
      </c>
      <c r="BE216" s="150">
        <f t="shared" si="64"/>
        <v>0</v>
      </c>
      <c r="BF216" s="150">
        <f t="shared" si="65"/>
        <v>0</v>
      </c>
      <c r="BG216" s="150">
        <f t="shared" si="66"/>
        <v>0</v>
      </c>
      <c r="BH216" s="150">
        <f t="shared" si="67"/>
        <v>0</v>
      </c>
      <c r="BI216" s="150">
        <f t="shared" si="68"/>
        <v>0</v>
      </c>
      <c r="BJ216" s="14" t="s">
        <v>137</v>
      </c>
      <c r="BK216" s="151">
        <f t="shared" si="69"/>
        <v>0</v>
      </c>
      <c r="BL216" s="14" t="s">
        <v>198</v>
      </c>
      <c r="BM216" s="149" t="s">
        <v>403</v>
      </c>
    </row>
    <row r="217" spans="1:65" s="2" customFormat="1" ht="24.2" customHeight="1">
      <c r="A217" s="29"/>
      <c r="B217" s="137"/>
      <c r="C217" s="138" t="s">
        <v>404</v>
      </c>
      <c r="D217" s="138" t="s">
        <v>132</v>
      </c>
      <c r="E217" s="139" t="s">
        <v>405</v>
      </c>
      <c r="F217" s="140" t="s">
        <v>406</v>
      </c>
      <c r="G217" s="141" t="s">
        <v>169</v>
      </c>
      <c r="H217" s="142">
        <v>8.9220000000000006</v>
      </c>
      <c r="I217" s="143"/>
      <c r="J217" s="142">
        <f t="shared" si="60"/>
        <v>0</v>
      </c>
      <c r="K217" s="144"/>
      <c r="L217" s="30"/>
      <c r="M217" s="145" t="s">
        <v>1</v>
      </c>
      <c r="N217" s="146" t="s">
        <v>39</v>
      </c>
      <c r="O217" s="55"/>
      <c r="P217" s="147">
        <f t="shared" si="61"/>
        <v>0</v>
      </c>
      <c r="Q217" s="147">
        <v>0</v>
      </c>
      <c r="R217" s="147">
        <f t="shared" si="62"/>
        <v>0</v>
      </c>
      <c r="S217" s="147">
        <v>0</v>
      </c>
      <c r="T217" s="148">
        <f t="shared" si="63"/>
        <v>0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R217" s="149" t="s">
        <v>198</v>
      </c>
      <c r="AT217" s="149" t="s">
        <v>132</v>
      </c>
      <c r="AU217" s="149" t="s">
        <v>137</v>
      </c>
      <c r="AY217" s="14" t="s">
        <v>130</v>
      </c>
      <c r="BE217" s="150">
        <f t="shared" si="64"/>
        <v>0</v>
      </c>
      <c r="BF217" s="150">
        <f t="shared" si="65"/>
        <v>0</v>
      </c>
      <c r="BG217" s="150">
        <f t="shared" si="66"/>
        <v>0</v>
      </c>
      <c r="BH217" s="150">
        <f t="shared" si="67"/>
        <v>0</v>
      </c>
      <c r="BI217" s="150">
        <f t="shared" si="68"/>
        <v>0</v>
      </c>
      <c r="BJ217" s="14" t="s">
        <v>137</v>
      </c>
      <c r="BK217" s="151">
        <f t="shared" si="69"/>
        <v>0</v>
      </c>
      <c r="BL217" s="14" t="s">
        <v>198</v>
      </c>
      <c r="BM217" s="149" t="s">
        <v>407</v>
      </c>
    </row>
    <row r="218" spans="1:65" s="2" customFormat="1" ht="14.45" customHeight="1">
      <c r="A218" s="29"/>
      <c r="B218" s="137"/>
      <c r="C218" s="152" t="s">
        <v>408</v>
      </c>
      <c r="D218" s="152" t="s">
        <v>400</v>
      </c>
      <c r="E218" s="153" t="s">
        <v>401</v>
      </c>
      <c r="F218" s="154" t="s">
        <v>402</v>
      </c>
      <c r="G218" s="155" t="s">
        <v>190</v>
      </c>
      <c r="H218" s="156">
        <v>3.0000000000000001E-3</v>
      </c>
      <c r="I218" s="157"/>
      <c r="J218" s="156">
        <f t="shared" si="60"/>
        <v>0</v>
      </c>
      <c r="K218" s="158"/>
      <c r="L218" s="159"/>
      <c r="M218" s="160" t="s">
        <v>1</v>
      </c>
      <c r="N218" s="161" t="s">
        <v>39</v>
      </c>
      <c r="O218" s="55"/>
      <c r="P218" s="147">
        <f t="shared" si="61"/>
        <v>0</v>
      </c>
      <c r="Q218" s="147">
        <v>1</v>
      </c>
      <c r="R218" s="147">
        <f t="shared" si="62"/>
        <v>3.0000000000000001E-3</v>
      </c>
      <c r="S218" s="147">
        <v>0</v>
      </c>
      <c r="T218" s="148">
        <f t="shared" si="63"/>
        <v>0</v>
      </c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R218" s="149" t="s">
        <v>263</v>
      </c>
      <c r="AT218" s="149" t="s">
        <v>400</v>
      </c>
      <c r="AU218" s="149" t="s">
        <v>137</v>
      </c>
      <c r="AY218" s="14" t="s">
        <v>130</v>
      </c>
      <c r="BE218" s="150">
        <f t="shared" si="64"/>
        <v>0</v>
      </c>
      <c r="BF218" s="150">
        <f t="shared" si="65"/>
        <v>0</v>
      </c>
      <c r="BG218" s="150">
        <f t="shared" si="66"/>
        <v>0</v>
      </c>
      <c r="BH218" s="150">
        <f t="shared" si="67"/>
        <v>0</v>
      </c>
      <c r="BI218" s="150">
        <f t="shared" si="68"/>
        <v>0</v>
      </c>
      <c r="BJ218" s="14" t="s">
        <v>137</v>
      </c>
      <c r="BK218" s="151">
        <f t="shared" si="69"/>
        <v>0</v>
      </c>
      <c r="BL218" s="14" t="s">
        <v>198</v>
      </c>
      <c r="BM218" s="149" t="s">
        <v>409</v>
      </c>
    </row>
    <row r="219" spans="1:65" s="2" customFormat="1" ht="24.2" customHeight="1">
      <c r="A219" s="29"/>
      <c r="B219" s="137"/>
      <c r="C219" s="138" t="s">
        <v>410</v>
      </c>
      <c r="D219" s="138" t="s">
        <v>132</v>
      </c>
      <c r="E219" s="139" t="s">
        <v>411</v>
      </c>
      <c r="F219" s="140" t="s">
        <v>412</v>
      </c>
      <c r="G219" s="141" t="s">
        <v>169</v>
      </c>
      <c r="H219" s="142">
        <v>160.97800000000001</v>
      </c>
      <c r="I219" s="143"/>
      <c r="J219" s="142">
        <f t="shared" si="60"/>
        <v>0</v>
      </c>
      <c r="K219" s="144"/>
      <c r="L219" s="30"/>
      <c r="M219" s="145" t="s">
        <v>1</v>
      </c>
      <c r="N219" s="146" t="s">
        <v>39</v>
      </c>
      <c r="O219" s="55"/>
      <c r="P219" s="147">
        <f t="shared" si="61"/>
        <v>0</v>
      </c>
      <c r="Q219" s="147">
        <v>5.4000000000000001E-4</v>
      </c>
      <c r="R219" s="147">
        <f t="shared" si="62"/>
        <v>8.6928120000000011E-2</v>
      </c>
      <c r="S219" s="147">
        <v>0</v>
      </c>
      <c r="T219" s="148">
        <f t="shared" si="63"/>
        <v>0</v>
      </c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R219" s="149" t="s">
        <v>198</v>
      </c>
      <c r="AT219" s="149" t="s">
        <v>132</v>
      </c>
      <c r="AU219" s="149" t="s">
        <v>137</v>
      </c>
      <c r="AY219" s="14" t="s">
        <v>130</v>
      </c>
      <c r="BE219" s="150">
        <f t="shared" si="64"/>
        <v>0</v>
      </c>
      <c r="BF219" s="150">
        <f t="shared" si="65"/>
        <v>0</v>
      </c>
      <c r="BG219" s="150">
        <f t="shared" si="66"/>
        <v>0</v>
      </c>
      <c r="BH219" s="150">
        <f t="shared" si="67"/>
        <v>0</v>
      </c>
      <c r="BI219" s="150">
        <f t="shared" si="68"/>
        <v>0</v>
      </c>
      <c r="BJ219" s="14" t="s">
        <v>137</v>
      </c>
      <c r="BK219" s="151">
        <f t="shared" si="69"/>
        <v>0</v>
      </c>
      <c r="BL219" s="14" t="s">
        <v>198</v>
      </c>
      <c r="BM219" s="149" t="s">
        <v>413</v>
      </c>
    </row>
    <row r="220" spans="1:65" s="2" customFormat="1" ht="24.2" customHeight="1">
      <c r="A220" s="29"/>
      <c r="B220" s="137"/>
      <c r="C220" s="152" t="s">
        <v>414</v>
      </c>
      <c r="D220" s="152" t="s">
        <v>400</v>
      </c>
      <c r="E220" s="153" t="s">
        <v>415</v>
      </c>
      <c r="F220" s="154" t="s">
        <v>416</v>
      </c>
      <c r="G220" s="155" t="s">
        <v>169</v>
      </c>
      <c r="H220" s="156">
        <v>168.065</v>
      </c>
      <c r="I220" s="157"/>
      <c r="J220" s="156">
        <f t="shared" si="60"/>
        <v>0</v>
      </c>
      <c r="K220" s="158"/>
      <c r="L220" s="159"/>
      <c r="M220" s="160" t="s">
        <v>1</v>
      </c>
      <c r="N220" s="161" t="s">
        <v>39</v>
      </c>
      <c r="O220" s="55"/>
      <c r="P220" s="147">
        <f t="shared" si="61"/>
        <v>0</v>
      </c>
      <c r="Q220" s="147">
        <v>5.13E-3</v>
      </c>
      <c r="R220" s="147">
        <f t="shared" si="62"/>
        <v>0.86217345000000001</v>
      </c>
      <c r="S220" s="147">
        <v>0</v>
      </c>
      <c r="T220" s="148">
        <f t="shared" si="63"/>
        <v>0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R220" s="149" t="s">
        <v>263</v>
      </c>
      <c r="AT220" s="149" t="s">
        <v>400</v>
      </c>
      <c r="AU220" s="149" t="s">
        <v>137</v>
      </c>
      <c r="AY220" s="14" t="s">
        <v>130</v>
      </c>
      <c r="BE220" s="150">
        <f t="shared" si="64"/>
        <v>0</v>
      </c>
      <c r="BF220" s="150">
        <f t="shared" si="65"/>
        <v>0</v>
      </c>
      <c r="BG220" s="150">
        <f t="shared" si="66"/>
        <v>0</v>
      </c>
      <c r="BH220" s="150">
        <f t="shared" si="67"/>
        <v>0</v>
      </c>
      <c r="BI220" s="150">
        <f t="shared" si="68"/>
        <v>0</v>
      </c>
      <c r="BJ220" s="14" t="s">
        <v>137</v>
      </c>
      <c r="BK220" s="151">
        <f t="shared" si="69"/>
        <v>0</v>
      </c>
      <c r="BL220" s="14" t="s">
        <v>198</v>
      </c>
      <c r="BM220" s="149" t="s">
        <v>417</v>
      </c>
    </row>
    <row r="221" spans="1:65" s="2" customFormat="1" ht="24.2" customHeight="1">
      <c r="A221" s="29"/>
      <c r="B221" s="137"/>
      <c r="C221" s="138" t="s">
        <v>418</v>
      </c>
      <c r="D221" s="138" t="s">
        <v>132</v>
      </c>
      <c r="E221" s="139" t="s">
        <v>419</v>
      </c>
      <c r="F221" s="140" t="s">
        <v>420</v>
      </c>
      <c r="G221" s="141" t="s">
        <v>169</v>
      </c>
      <c r="H221" s="142">
        <v>11.896000000000001</v>
      </c>
      <c r="I221" s="143"/>
      <c r="J221" s="142">
        <f t="shared" si="60"/>
        <v>0</v>
      </c>
      <c r="K221" s="144"/>
      <c r="L221" s="30"/>
      <c r="M221" s="145" t="s">
        <v>1</v>
      </c>
      <c r="N221" s="146" t="s">
        <v>39</v>
      </c>
      <c r="O221" s="55"/>
      <c r="P221" s="147">
        <f t="shared" si="61"/>
        <v>0</v>
      </c>
      <c r="Q221" s="147">
        <v>5.4000000000000001E-4</v>
      </c>
      <c r="R221" s="147">
        <f t="shared" si="62"/>
        <v>6.4238400000000001E-3</v>
      </c>
      <c r="S221" s="147">
        <v>0</v>
      </c>
      <c r="T221" s="148">
        <f t="shared" si="63"/>
        <v>0</v>
      </c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R221" s="149" t="s">
        <v>198</v>
      </c>
      <c r="AT221" s="149" t="s">
        <v>132</v>
      </c>
      <c r="AU221" s="149" t="s">
        <v>137</v>
      </c>
      <c r="AY221" s="14" t="s">
        <v>130</v>
      </c>
      <c r="BE221" s="150">
        <f t="shared" si="64"/>
        <v>0</v>
      </c>
      <c r="BF221" s="150">
        <f t="shared" si="65"/>
        <v>0</v>
      </c>
      <c r="BG221" s="150">
        <f t="shared" si="66"/>
        <v>0</v>
      </c>
      <c r="BH221" s="150">
        <f t="shared" si="67"/>
        <v>0</v>
      </c>
      <c r="BI221" s="150">
        <f t="shared" si="68"/>
        <v>0</v>
      </c>
      <c r="BJ221" s="14" t="s">
        <v>137</v>
      </c>
      <c r="BK221" s="151">
        <f t="shared" si="69"/>
        <v>0</v>
      </c>
      <c r="BL221" s="14" t="s">
        <v>198</v>
      </c>
      <c r="BM221" s="149" t="s">
        <v>421</v>
      </c>
    </row>
    <row r="222" spans="1:65" s="2" customFormat="1" ht="24.2" customHeight="1">
      <c r="A222" s="29"/>
      <c r="B222" s="137"/>
      <c r="C222" s="152" t="s">
        <v>422</v>
      </c>
      <c r="D222" s="152" t="s">
        <v>400</v>
      </c>
      <c r="E222" s="153" t="s">
        <v>415</v>
      </c>
      <c r="F222" s="154" t="s">
        <v>416</v>
      </c>
      <c r="G222" s="155" t="s">
        <v>169</v>
      </c>
      <c r="H222" s="156">
        <v>13.68</v>
      </c>
      <c r="I222" s="157"/>
      <c r="J222" s="156">
        <f t="shared" si="60"/>
        <v>0</v>
      </c>
      <c r="K222" s="158"/>
      <c r="L222" s="159"/>
      <c r="M222" s="160" t="s">
        <v>1</v>
      </c>
      <c r="N222" s="161" t="s">
        <v>39</v>
      </c>
      <c r="O222" s="55"/>
      <c r="P222" s="147">
        <f t="shared" si="61"/>
        <v>0</v>
      </c>
      <c r="Q222" s="147">
        <v>5.13E-3</v>
      </c>
      <c r="R222" s="147">
        <f t="shared" si="62"/>
        <v>7.0178400000000002E-2</v>
      </c>
      <c r="S222" s="147">
        <v>0</v>
      </c>
      <c r="T222" s="148">
        <f t="shared" si="63"/>
        <v>0</v>
      </c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R222" s="149" t="s">
        <v>263</v>
      </c>
      <c r="AT222" s="149" t="s">
        <v>400</v>
      </c>
      <c r="AU222" s="149" t="s">
        <v>137</v>
      </c>
      <c r="AY222" s="14" t="s">
        <v>130</v>
      </c>
      <c r="BE222" s="150">
        <f t="shared" si="64"/>
        <v>0</v>
      </c>
      <c r="BF222" s="150">
        <f t="shared" si="65"/>
        <v>0</v>
      </c>
      <c r="BG222" s="150">
        <f t="shared" si="66"/>
        <v>0</v>
      </c>
      <c r="BH222" s="150">
        <f t="shared" si="67"/>
        <v>0</v>
      </c>
      <c r="BI222" s="150">
        <f t="shared" si="68"/>
        <v>0</v>
      </c>
      <c r="BJ222" s="14" t="s">
        <v>137</v>
      </c>
      <c r="BK222" s="151">
        <f t="shared" si="69"/>
        <v>0</v>
      </c>
      <c r="BL222" s="14" t="s">
        <v>198</v>
      </c>
      <c r="BM222" s="149" t="s">
        <v>423</v>
      </c>
    </row>
    <row r="223" spans="1:65" s="2" customFormat="1" ht="24.2" customHeight="1">
      <c r="A223" s="29"/>
      <c r="B223" s="137"/>
      <c r="C223" s="138" t="s">
        <v>424</v>
      </c>
      <c r="D223" s="138" t="s">
        <v>132</v>
      </c>
      <c r="E223" s="139" t="s">
        <v>425</v>
      </c>
      <c r="F223" s="140" t="s">
        <v>426</v>
      </c>
      <c r="G223" s="141" t="s">
        <v>427</v>
      </c>
      <c r="H223" s="143"/>
      <c r="I223" s="143"/>
      <c r="J223" s="142">
        <f t="shared" si="60"/>
        <v>0</v>
      </c>
      <c r="K223" s="144"/>
      <c r="L223" s="30"/>
      <c r="M223" s="145" t="s">
        <v>1</v>
      </c>
      <c r="N223" s="146" t="s">
        <v>39</v>
      </c>
      <c r="O223" s="55"/>
      <c r="P223" s="147">
        <f t="shared" si="61"/>
        <v>0</v>
      </c>
      <c r="Q223" s="147">
        <v>0</v>
      </c>
      <c r="R223" s="147">
        <f t="shared" si="62"/>
        <v>0</v>
      </c>
      <c r="S223" s="147">
        <v>0</v>
      </c>
      <c r="T223" s="148">
        <f t="shared" si="63"/>
        <v>0</v>
      </c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R223" s="149" t="s">
        <v>198</v>
      </c>
      <c r="AT223" s="149" t="s">
        <v>132</v>
      </c>
      <c r="AU223" s="149" t="s">
        <v>137</v>
      </c>
      <c r="AY223" s="14" t="s">
        <v>130</v>
      </c>
      <c r="BE223" s="150">
        <f t="shared" si="64"/>
        <v>0</v>
      </c>
      <c r="BF223" s="150">
        <f t="shared" si="65"/>
        <v>0</v>
      </c>
      <c r="BG223" s="150">
        <f t="shared" si="66"/>
        <v>0</v>
      </c>
      <c r="BH223" s="150">
        <f t="shared" si="67"/>
        <v>0</v>
      </c>
      <c r="BI223" s="150">
        <f t="shared" si="68"/>
        <v>0</v>
      </c>
      <c r="BJ223" s="14" t="s">
        <v>137</v>
      </c>
      <c r="BK223" s="151">
        <f t="shared" si="69"/>
        <v>0</v>
      </c>
      <c r="BL223" s="14" t="s">
        <v>198</v>
      </c>
      <c r="BM223" s="149" t="s">
        <v>428</v>
      </c>
    </row>
    <row r="224" spans="1:65" s="12" customFormat="1" ht="22.9" customHeight="1">
      <c r="B224" s="124"/>
      <c r="D224" s="125" t="s">
        <v>72</v>
      </c>
      <c r="E224" s="135" t="s">
        <v>429</v>
      </c>
      <c r="F224" s="135" t="s">
        <v>430</v>
      </c>
      <c r="I224" s="127"/>
      <c r="J224" s="136">
        <f>BK224</f>
        <v>0</v>
      </c>
      <c r="L224" s="124"/>
      <c r="M224" s="129"/>
      <c r="N224" s="130"/>
      <c r="O224" s="130"/>
      <c r="P224" s="131">
        <f>SUM(P225:P232)</f>
        <v>0</v>
      </c>
      <c r="Q224" s="130"/>
      <c r="R224" s="131">
        <f>SUM(R225:R232)</f>
        <v>0.74876667999999991</v>
      </c>
      <c r="S224" s="130"/>
      <c r="T224" s="132">
        <f>SUM(T225:T232)</f>
        <v>0</v>
      </c>
      <c r="AR224" s="125" t="s">
        <v>137</v>
      </c>
      <c r="AT224" s="133" t="s">
        <v>72</v>
      </c>
      <c r="AU224" s="133" t="s">
        <v>81</v>
      </c>
      <c r="AY224" s="125" t="s">
        <v>130</v>
      </c>
      <c r="BK224" s="134">
        <f>SUM(BK225:BK232)</f>
        <v>0</v>
      </c>
    </row>
    <row r="225" spans="1:65" s="2" customFormat="1" ht="14.45" customHeight="1">
      <c r="A225" s="29"/>
      <c r="B225" s="137"/>
      <c r="C225" s="138" t="s">
        <v>431</v>
      </c>
      <c r="D225" s="138" t="s">
        <v>132</v>
      </c>
      <c r="E225" s="139" t="s">
        <v>432</v>
      </c>
      <c r="F225" s="140" t="s">
        <v>433</v>
      </c>
      <c r="G225" s="141" t="s">
        <v>169</v>
      </c>
      <c r="H225" s="142">
        <v>79.992000000000004</v>
      </c>
      <c r="I225" s="143"/>
      <c r="J225" s="142">
        <f t="shared" ref="J225:J232" si="70">ROUND(I225*H225,3)</f>
        <v>0</v>
      </c>
      <c r="K225" s="144"/>
      <c r="L225" s="30"/>
      <c r="M225" s="145" t="s">
        <v>1</v>
      </c>
      <c r="N225" s="146" t="s">
        <v>39</v>
      </c>
      <c r="O225" s="55"/>
      <c r="P225" s="147">
        <f t="shared" ref="P225:P232" si="71">O225*H225</f>
        <v>0</v>
      </c>
      <c r="Q225" s="147">
        <v>0</v>
      </c>
      <c r="R225" s="147">
        <f t="shared" ref="R225:R232" si="72">Q225*H225</f>
        <v>0</v>
      </c>
      <c r="S225" s="147">
        <v>0</v>
      </c>
      <c r="T225" s="148">
        <f t="shared" ref="T225:T232" si="73">S225*H225</f>
        <v>0</v>
      </c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R225" s="149" t="s">
        <v>198</v>
      </c>
      <c r="AT225" s="149" t="s">
        <v>132</v>
      </c>
      <c r="AU225" s="149" t="s">
        <v>137</v>
      </c>
      <c r="AY225" s="14" t="s">
        <v>130</v>
      </c>
      <c r="BE225" s="150">
        <f t="shared" ref="BE225:BE232" si="74">IF(N225="základná",J225,0)</f>
        <v>0</v>
      </c>
      <c r="BF225" s="150">
        <f t="shared" ref="BF225:BF232" si="75">IF(N225="znížená",J225,0)</f>
        <v>0</v>
      </c>
      <c r="BG225" s="150">
        <f t="shared" ref="BG225:BG232" si="76">IF(N225="zákl. prenesená",J225,0)</f>
        <v>0</v>
      </c>
      <c r="BH225" s="150">
        <f t="shared" ref="BH225:BH232" si="77">IF(N225="zníž. prenesená",J225,0)</f>
        <v>0</v>
      </c>
      <c r="BI225" s="150">
        <f t="shared" ref="BI225:BI232" si="78">IF(N225="nulová",J225,0)</f>
        <v>0</v>
      </c>
      <c r="BJ225" s="14" t="s">
        <v>137</v>
      </c>
      <c r="BK225" s="151">
        <f t="shared" ref="BK225:BK232" si="79">ROUND(I225*H225,3)</f>
        <v>0</v>
      </c>
      <c r="BL225" s="14" t="s">
        <v>198</v>
      </c>
      <c r="BM225" s="149" t="s">
        <v>434</v>
      </c>
    </row>
    <row r="226" spans="1:65" s="2" customFormat="1" ht="24.2" customHeight="1">
      <c r="A226" s="29"/>
      <c r="B226" s="137"/>
      <c r="C226" s="152" t="s">
        <v>435</v>
      </c>
      <c r="D226" s="152" t="s">
        <v>400</v>
      </c>
      <c r="E226" s="153" t="s">
        <v>415</v>
      </c>
      <c r="F226" s="154" t="s">
        <v>416</v>
      </c>
      <c r="G226" s="155" t="s">
        <v>169</v>
      </c>
      <c r="H226" s="156">
        <v>91.991</v>
      </c>
      <c r="I226" s="157"/>
      <c r="J226" s="156">
        <f t="shared" si="70"/>
        <v>0</v>
      </c>
      <c r="K226" s="158"/>
      <c r="L226" s="159"/>
      <c r="M226" s="160" t="s">
        <v>1</v>
      </c>
      <c r="N226" s="161" t="s">
        <v>39</v>
      </c>
      <c r="O226" s="55"/>
      <c r="P226" s="147">
        <f t="shared" si="71"/>
        <v>0</v>
      </c>
      <c r="Q226" s="147">
        <v>5.13E-3</v>
      </c>
      <c r="R226" s="147">
        <f t="shared" si="72"/>
        <v>0.47191382999999998</v>
      </c>
      <c r="S226" s="147">
        <v>0</v>
      </c>
      <c r="T226" s="148">
        <f t="shared" si="73"/>
        <v>0</v>
      </c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R226" s="149" t="s">
        <v>263</v>
      </c>
      <c r="AT226" s="149" t="s">
        <v>400</v>
      </c>
      <c r="AU226" s="149" t="s">
        <v>137</v>
      </c>
      <c r="AY226" s="14" t="s">
        <v>130</v>
      </c>
      <c r="BE226" s="150">
        <f t="shared" si="74"/>
        <v>0</v>
      </c>
      <c r="BF226" s="150">
        <f t="shared" si="75"/>
        <v>0</v>
      </c>
      <c r="BG226" s="150">
        <f t="shared" si="76"/>
        <v>0</v>
      </c>
      <c r="BH226" s="150">
        <f t="shared" si="77"/>
        <v>0</v>
      </c>
      <c r="BI226" s="150">
        <f t="shared" si="78"/>
        <v>0</v>
      </c>
      <c r="BJ226" s="14" t="s">
        <v>137</v>
      </c>
      <c r="BK226" s="151">
        <f t="shared" si="79"/>
        <v>0</v>
      </c>
      <c r="BL226" s="14" t="s">
        <v>198</v>
      </c>
      <c r="BM226" s="149" t="s">
        <v>436</v>
      </c>
    </row>
    <row r="227" spans="1:65" s="2" customFormat="1" ht="37.9" customHeight="1">
      <c r="A227" s="29"/>
      <c r="B227" s="137"/>
      <c r="C227" s="138" t="s">
        <v>437</v>
      </c>
      <c r="D227" s="138" t="s">
        <v>132</v>
      </c>
      <c r="E227" s="139" t="s">
        <v>438</v>
      </c>
      <c r="F227" s="140" t="s">
        <v>439</v>
      </c>
      <c r="G227" s="141" t="s">
        <v>169</v>
      </c>
      <c r="H227" s="142">
        <v>79.992000000000004</v>
      </c>
      <c r="I227" s="143"/>
      <c r="J227" s="142">
        <f t="shared" si="70"/>
        <v>0</v>
      </c>
      <c r="K227" s="144"/>
      <c r="L227" s="30"/>
      <c r="M227" s="145" t="s">
        <v>1</v>
      </c>
      <c r="N227" s="146" t="s">
        <v>39</v>
      </c>
      <c r="O227" s="55"/>
      <c r="P227" s="147">
        <f t="shared" si="71"/>
        <v>0</v>
      </c>
      <c r="Q227" s="147">
        <v>0</v>
      </c>
      <c r="R227" s="147">
        <f t="shared" si="72"/>
        <v>0</v>
      </c>
      <c r="S227" s="147">
        <v>0</v>
      </c>
      <c r="T227" s="148">
        <f t="shared" si="73"/>
        <v>0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R227" s="149" t="s">
        <v>198</v>
      </c>
      <c r="AT227" s="149" t="s">
        <v>132</v>
      </c>
      <c r="AU227" s="149" t="s">
        <v>137</v>
      </c>
      <c r="AY227" s="14" t="s">
        <v>130</v>
      </c>
      <c r="BE227" s="150">
        <f t="shared" si="74"/>
        <v>0</v>
      </c>
      <c r="BF227" s="150">
        <f t="shared" si="75"/>
        <v>0</v>
      </c>
      <c r="BG227" s="150">
        <f t="shared" si="76"/>
        <v>0</v>
      </c>
      <c r="BH227" s="150">
        <f t="shared" si="77"/>
        <v>0</v>
      </c>
      <c r="BI227" s="150">
        <f t="shared" si="78"/>
        <v>0</v>
      </c>
      <c r="BJ227" s="14" t="s">
        <v>137</v>
      </c>
      <c r="BK227" s="151">
        <f t="shared" si="79"/>
        <v>0</v>
      </c>
      <c r="BL227" s="14" t="s">
        <v>198</v>
      </c>
      <c r="BM227" s="149" t="s">
        <v>440</v>
      </c>
    </row>
    <row r="228" spans="1:65" s="2" customFormat="1" ht="37.9" customHeight="1">
      <c r="A228" s="29"/>
      <c r="B228" s="137"/>
      <c r="C228" s="152" t="s">
        <v>441</v>
      </c>
      <c r="D228" s="152" t="s">
        <v>400</v>
      </c>
      <c r="E228" s="153" t="s">
        <v>442</v>
      </c>
      <c r="F228" s="154" t="s">
        <v>443</v>
      </c>
      <c r="G228" s="155" t="s">
        <v>169</v>
      </c>
      <c r="H228" s="156">
        <v>91.991</v>
      </c>
      <c r="I228" s="157"/>
      <c r="J228" s="156">
        <f t="shared" si="70"/>
        <v>0</v>
      </c>
      <c r="K228" s="158"/>
      <c r="L228" s="159"/>
      <c r="M228" s="160" t="s">
        <v>1</v>
      </c>
      <c r="N228" s="161" t="s">
        <v>39</v>
      </c>
      <c r="O228" s="55"/>
      <c r="P228" s="147">
        <f t="shared" si="71"/>
        <v>0</v>
      </c>
      <c r="Q228" s="147">
        <v>2.2000000000000001E-3</v>
      </c>
      <c r="R228" s="147">
        <f t="shared" si="72"/>
        <v>0.20238020000000001</v>
      </c>
      <c r="S228" s="147">
        <v>0</v>
      </c>
      <c r="T228" s="148">
        <f t="shared" si="73"/>
        <v>0</v>
      </c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R228" s="149" t="s">
        <v>263</v>
      </c>
      <c r="AT228" s="149" t="s">
        <v>400</v>
      </c>
      <c r="AU228" s="149" t="s">
        <v>137</v>
      </c>
      <c r="AY228" s="14" t="s">
        <v>130</v>
      </c>
      <c r="BE228" s="150">
        <f t="shared" si="74"/>
        <v>0</v>
      </c>
      <c r="BF228" s="150">
        <f t="shared" si="75"/>
        <v>0</v>
      </c>
      <c r="BG228" s="150">
        <f t="shared" si="76"/>
        <v>0</v>
      </c>
      <c r="BH228" s="150">
        <f t="shared" si="77"/>
        <v>0</v>
      </c>
      <c r="BI228" s="150">
        <f t="shared" si="78"/>
        <v>0</v>
      </c>
      <c r="BJ228" s="14" t="s">
        <v>137</v>
      </c>
      <c r="BK228" s="151">
        <f t="shared" si="79"/>
        <v>0</v>
      </c>
      <c r="BL228" s="14" t="s">
        <v>198</v>
      </c>
      <c r="BM228" s="149" t="s">
        <v>444</v>
      </c>
    </row>
    <row r="229" spans="1:65" s="2" customFormat="1" ht="37.9" customHeight="1">
      <c r="A229" s="29"/>
      <c r="B229" s="137"/>
      <c r="C229" s="152" t="s">
        <v>445</v>
      </c>
      <c r="D229" s="152" t="s">
        <v>400</v>
      </c>
      <c r="E229" s="153" t="s">
        <v>446</v>
      </c>
      <c r="F229" s="154" t="s">
        <v>447</v>
      </c>
      <c r="G229" s="155" t="s">
        <v>195</v>
      </c>
      <c r="H229" s="156">
        <v>251.17500000000001</v>
      </c>
      <c r="I229" s="157"/>
      <c r="J229" s="156">
        <f t="shared" si="70"/>
        <v>0</v>
      </c>
      <c r="K229" s="158"/>
      <c r="L229" s="159"/>
      <c r="M229" s="160" t="s">
        <v>1</v>
      </c>
      <c r="N229" s="161" t="s">
        <v>39</v>
      </c>
      <c r="O229" s="55"/>
      <c r="P229" s="147">
        <f t="shared" si="71"/>
        <v>0</v>
      </c>
      <c r="Q229" s="147">
        <v>1.4999999999999999E-4</v>
      </c>
      <c r="R229" s="147">
        <f t="shared" si="72"/>
        <v>3.7676250000000001E-2</v>
      </c>
      <c r="S229" s="147">
        <v>0</v>
      </c>
      <c r="T229" s="148">
        <f t="shared" si="73"/>
        <v>0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R229" s="149" t="s">
        <v>263</v>
      </c>
      <c r="AT229" s="149" t="s">
        <v>400</v>
      </c>
      <c r="AU229" s="149" t="s">
        <v>137</v>
      </c>
      <c r="AY229" s="14" t="s">
        <v>130</v>
      </c>
      <c r="BE229" s="150">
        <f t="shared" si="74"/>
        <v>0</v>
      </c>
      <c r="BF229" s="150">
        <f t="shared" si="75"/>
        <v>0</v>
      </c>
      <c r="BG229" s="150">
        <f t="shared" si="76"/>
        <v>0</v>
      </c>
      <c r="BH229" s="150">
        <f t="shared" si="77"/>
        <v>0</v>
      </c>
      <c r="BI229" s="150">
        <f t="shared" si="78"/>
        <v>0</v>
      </c>
      <c r="BJ229" s="14" t="s">
        <v>137</v>
      </c>
      <c r="BK229" s="151">
        <f t="shared" si="79"/>
        <v>0</v>
      </c>
      <c r="BL229" s="14" t="s">
        <v>198</v>
      </c>
      <c r="BM229" s="149" t="s">
        <v>448</v>
      </c>
    </row>
    <row r="230" spans="1:65" s="2" customFormat="1" ht="24.2" customHeight="1">
      <c r="A230" s="29"/>
      <c r="B230" s="137"/>
      <c r="C230" s="138" t="s">
        <v>449</v>
      </c>
      <c r="D230" s="138" t="s">
        <v>132</v>
      </c>
      <c r="E230" s="139" t="s">
        <v>450</v>
      </c>
      <c r="F230" s="140" t="s">
        <v>451</v>
      </c>
      <c r="G230" s="141" t="s">
        <v>169</v>
      </c>
      <c r="H230" s="142">
        <v>79.992000000000004</v>
      </c>
      <c r="I230" s="143"/>
      <c r="J230" s="142">
        <f t="shared" si="70"/>
        <v>0</v>
      </c>
      <c r="K230" s="144"/>
      <c r="L230" s="30"/>
      <c r="M230" s="145" t="s">
        <v>1</v>
      </c>
      <c r="N230" s="146" t="s">
        <v>39</v>
      </c>
      <c r="O230" s="55"/>
      <c r="P230" s="147">
        <f t="shared" si="71"/>
        <v>0</v>
      </c>
      <c r="Q230" s="147">
        <v>0</v>
      </c>
      <c r="R230" s="147">
        <f t="shared" si="72"/>
        <v>0</v>
      </c>
      <c r="S230" s="147">
        <v>0</v>
      </c>
      <c r="T230" s="148">
        <f t="shared" si="73"/>
        <v>0</v>
      </c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R230" s="149" t="s">
        <v>198</v>
      </c>
      <c r="AT230" s="149" t="s">
        <v>132</v>
      </c>
      <c r="AU230" s="149" t="s">
        <v>137</v>
      </c>
      <c r="AY230" s="14" t="s">
        <v>130</v>
      </c>
      <c r="BE230" s="150">
        <f t="shared" si="74"/>
        <v>0</v>
      </c>
      <c r="BF230" s="150">
        <f t="shared" si="75"/>
        <v>0</v>
      </c>
      <c r="BG230" s="150">
        <f t="shared" si="76"/>
        <v>0</v>
      </c>
      <c r="BH230" s="150">
        <f t="shared" si="77"/>
        <v>0</v>
      </c>
      <c r="BI230" s="150">
        <f t="shared" si="78"/>
        <v>0</v>
      </c>
      <c r="BJ230" s="14" t="s">
        <v>137</v>
      </c>
      <c r="BK230" s="151">
        <f t="shared" si="79"/>
        <v>0</v>
      </c>
      <c r="BL230" s="14" t="s">
        <v>198</v>
      </c>
      <c r="BM230" s="149" t="s">
        <v>452</v>
      </c>
    </row>
    <row r="231" spans="1:65" s="2" customFormat="1" ht="37.9" customHeight="1">
      <c r="A231" s="29"/>
      <c r="B231" s="137"/>
      <c r="C231" s="152" t="s">
        <v>453</v>
      </c>
      <c r="D231" s="152" t="s">
        <v>400</v>
      </c>
      <c r="E231" s="153" t="s">
        <v>454</v>
      </c>
      <c r="F231" s="154" t="s">
        <v>455</v>
      </c>
      <c r="G231" s="155" t="s">
        <v>169</v>
      </c>
      <c r="H231" s="156">
        <v>91.991</v>
      </c>
      <c r="I231" s="157"/>
      <c r="J231" s="156">
        <f t="shared" si="70"/>
        <v>0</v>
      </c>
      <c r="K231" s="158"/>
      <c r="L231" s="159"/>
      <c r="M231" s="160" t="s">
        <v>1</v>
      </c>
      <c r="N231" s="161" t="s">
        <v>39</v>
      </c>
      <c r="O231" s="55"/>
      <c r="P231" s="147">
        <f t="shared" si="71"/>
        <v>0</v>
      </c>
      <c r="Q231" s="147">
        <v>4.0000000000000002E-4</v>
      </c>
      <c r="R231" s="147">
        <f t="shared" si="72"/>
        <v>3.67964E-2</v>
      </c>
      <c r="S231" s="147">
        <v>0</v>
      </c>
      <c r="T231" s="148">
        <f t="shared" si="73"/>
        <v>0</v>
      </c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R231" s="149" t="s">
        <v>263</v>
      </c>
      <c r="AT231" s="149" t="s">
        <v>400</v>
      </c>
      <c r="AU231" s="149" t="s">
        <v>137</v>
      </c>
      <c r="AY231" s="14" t="s">
        <v>130</v>
      </c>
      <c r="BE231" s="150">
        <f t="shared" si="74"/>
        <v>0</v>
      </c>
      <c r="BF231" s="150">
        <f t="shared" si="75"/>
        <v>0</v>
      </c>
      <c r="BG231" s="150">
        <f t="shared" si="76"/>
        <v>0</v>
      </c>
      <c r="BH231" s="150">
        <f t="shared" si="77"/>
        <v>0</v>
      </c>
      <c r="BI231" s="150">
        <f t="shared" si="78"/>
        <v>0</v>
      </c>
      <c r="BJ231" s="14" t="s">
        <v>137</v>
      </c>
      <c r="BK231" s="151">
        <f t="shared" si="79"/>
        <v>0</v>
      </c>
      <c r="BL231" s="14" t="s">
        <v>198</v>
      </c>
      <c r="BM231" s="149" t="s">
        <v>456</v>
      </c>
    </row>
    <row r="232" spans="1:65" s="2" customFormat="1" ht="24.2" customHeight="1">
      <c r="A232" s="29"/>
      <c r="B232" s="137"/>
      <c r="C232" s="138" t="s">
        <v>457</v>
      </c>
      <c r="D232" s="138" t="s">
        <v>132</v>
      </c>
      <c r="E232" s="139" t="s">
        <v>458</v>
      </c>
      <c r="F232" s="140" t="s">
        <v>459</v>
      </c>
      <c r="G232" s="141" t="s">
        <v>190</v>
      </c>
      <c r="H232" s="142">
        <v>0.749</v>
      </c>
      <c r="I232" s="143"/>
      <c r="J232" s="142">
        <f t="shared" si="70"/>
        <v>0</v>
      </c>
      <c r="K232" s="144"/>
      <c r="L232" s="30"/>
      <c r="M232" s="145" t="s">
        <v>1</v>
      </c>
      <c r="N232" s="146" t="s">
        <v>39</v>
      </c>
      <c r="O232" s="55"/>
      <c r="P232" s="147">
        <f t="shared" si="71"/>
        <v>0</v>
      </c>
      <c r="Q232" s="147">
        <v>0</v>
      </c>
      <c r="R232" s="147">
        <f t="shared" si="72"/>
        <v>0</v>
      </c>
      <c r="S232" s="147">
        <v>0</v>
      </c>
      <c r="T232" s="148">
        <f t="shared" si="73"/>
        <v>0</v>
      </c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R232" s="149" t="s">
        <v>198</v>
      </c>
      <c r="AT232" s="149" t="s">
        <v>132</v>
      </c>
      <c r="AU232" s="149" t="s">
        <v>137</v>
      </c>
      <c r="AY232" s="14" t="s">
        <v>130</v>
      </c>
      <c r="BE232" s="150">
        <f t="shared" si="74"/>
        <v>0</v>
      </c>
      <c r="BF232" s="150">
        <f t="shared" si="75"/>
        <v>0</v>
      </c>
      <c r="BG232" s="150">
        <f t="shared" si="76"/>
        <v>0</v>
      </c>
      <c r="BH232" s="150">
        <f t="shared" si="77"/>
        <v>0</v>
      </c>
      <c r="BI232" s="150">
        <f t="shared" si="78"/>
        <v>0</v>
      </c>
      <c r="BJ232" s="14" t="s">
        <v>137</v>
      </c>
      <c r="BK232" s="151">
        <f t="shared" si="79"/>
        <v>0</v>
      </c>
      <c r="BL232" s="14" t="s">
        <v>198</v>
      </c>
      <c r="BM232" s="149" t="s">
        <v>460</v>
      </c>
    </row>
    <row r="233" spans="1:65" s="12" customFormat="1" ht="22.9" customHeight="1">
      <c r="B233" s="124"/>
      <c r="D233" s="125" t="s">
        <v>72</v>
      </c>
      <c r="E233" s="135" t="s">
        <v>461</v>
      </c>
      <c r="F233" s="135" t="s">
        <v>462</v>
      </c>
      <c r="I233" s="127"/>
      <c r="J233" s="136">
        <f>BK233</f>
        <v>0</v>
      </c>
      <c r="L233" s="124"/>
      <c r="M233" s="129"/>
      <c r="N233" s="130"/>
      <c r="O233" s="130"/>
      <c r="P233" s="131">
        <f>SUM(P234:P245)</f>
        <v>0</v>
      </c>
      <c r="Q233" s="130"/>
      <c r="R233" s="131">
        <f>SUM(R234:R245)</f>
        <v>0.18968794</v>
      </c>
      <c r="S233" s="130"/>
      <c r="T233" s="132">
        <f>SUM(T234:T245)</f>
        <v>0</v>
      </c>
      <c r="AR233" s="125" t="s">
        <v>137</v>
      </c>
      <c r="AT233" s="133" t="s">
        <v>72</v>
      </c>
      <c r="AU233" s="133" t="s">
        <v>81</v>
      </c>
      <c r="AY233" s="125" t="s">
        <v>130</v>
      </c>
      <c r="BK233" s="134">
        <f>SUM(BK234:BK245)</f>
        <v>0</v>
      </c>
    </row>
    <row r="234" spans="1:65" s="2" customFormat="1" ht="14.45" customHeight="1">
      <c r="A234" s="29"/>
      <c r="B234" s="137"/>
      <c r="C234" s="138" t="s">
        <v>463</v>
      </c>
      <c r="D234" s="138" t="s">
        <v>132</v>
      </c>
      <c r="E234" s="139" t="s">
        <v>464</v>
      </c>
      <c r="F234" s="140" t="s">
        <v>465</v>
      </c>
      <c r="G234" s="141" t="s">
        <v>169</v>
      </c>
      <c r="H234" s="142">
        <v>51.26</v>
      </c>
      <c r="I234" s="143"/>
      <c r="J234" s="142">
        <f t="shared" ref="J234:J245" si="80">ROUND(I234*H234,3)</f>
        <v>0</v>
      </c>
      <c r="K234" s="144"/>
      <c r="L234" s="30"/>
      <c r="M234" s="145" t="s">
        <v>1</v>
      </c>
      <c r="N234" s="146" t="s">
        <v>39</v>
      </c>
      <c r="O234" s="55"/>
      <c r="P234" s="147">
        <f t="shared" ref="P234:P245" si="81">O234*H234</f>
        <v>0</v>
      </c>
      <c r="Q234" s="147">
        <v>0</v>
      </c>
      <c r="R234" s="147">
        <f t="shared" ref="R234:R245" si="82">Q234*H234</f>
        <v>0</v>
      </c>
      <c r="S234" s="147">
        <v>0</v>
      </c>
      <c r="T234" s="148">
        <f t="shared" ref="T234:T245" si="83">S234*H234</f>
        <v>0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R234" s="149" t="s">
        <v>198</v>
      </c>
      <c r="AT234" s="149" t="s">
        <v>132</v>
      </c>
      <c r="AU234" s="149" t="s">
        <v>137</v>
      </c>
      <c r="AY234" s="14" t="s">
        <v>130</v>
      </c>
      <c r="BE234" s="150">
        <f t="shared" ref="BE234:BE245" si="84">IF(N234="základná",J234,0)</f>
        <v>0</v>
      </c>
      <c r="BF234" s="150">
        <f t="shared" ref="BF234:BF245" si="85">IF(N234="znížená",J234,0)</f>
        <v>0</v>
      </c>
      <c r="BG234" s="150">
        <f t="shared" ref="BG234:BG245" si="86">IF(N234="zákl. prenesená",J234,0)</f>
        <v>0</v>
      </c>
      <c r="BH234" s="150">
        <f t="shared" ref="BH234:BH245" si="87">IF(N234="zníž. prenesená",J234,0)</f>
        <v>0</v>
      </c>
      <c r="BI234" s="150">
        <f t="shared" ref="BI234:BI245" si="88">IF(N234="nulová",J234,0)</f>
        <v>0</v>
      </c>
      <c r="BJ234" s="14" t="s">
        <v>137</v>
      </c>
      <c r="BK234" s="151">
        <f t="shared" ref="BK234:BK245" si="89">ROUND(I234*H234,3)</f>
        <v>0</v>
      </c>
      <c r="BL234" s="14" t="s">
        <v>198</v>
      </c>
      <c r="BM234" s="149" t="s">
        <v>466</v>
      </c>
    </row>
    <row r="235" spans="1:65" s="2" customFormat="1" ht="14.45" customHeight="1">
      <c r="A235" s="29"/>
      <c r="B235" s="137"/>
      <c r="C235" s="152" t="s">
        <v>467</v>
      </c>
      <c r="D235" s="152" t="s">
        <v>400</v>
      </c>
      <c r="E235" s="153" t="s">
        <v>468</v>
      </c>
      <c r="F235" s="154" t="s">
        <v>469</v>
      </c>
      <c r="G235" s="155" t="s">
        <v>169</v>
      </c>
      <c r="H235" s="156">
        <v>58.948999999999998</v>
      </c>
      <c r="I235" s="157"/>
      <c r="J235" s="156">
        <f t="shared" si="80"/>
        <v>0</v>
      </c>
      <c r="K235" s="158"/>
      <c r="L235" s="159"/>
      <c r="M235" s="160" t="s">
        <v>1</v>
      </c>
      <c r="N235" s="161" t="s">
        <v>39</v>
      </c>
      <c r="O235" s="55"/>
      <c r="P235" s="147">
        <f t="shared" si="81"/>
        <v>0</v>
      </c>
      <c r="Q235" s="147">
        <v>1E-4</v>
      </c>
      <c r="R235" s="147">
        <f t="shared" si="82"/>
        <v>5.8948999999999998E-3</v>
      </c>
      <c r="S235" s="147">
        <v>0</v>
      </c>
      <c r="T235" s="148">
        <f t="shared" si="83"/>
        <v>0</v>
      </c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R235" s="149" t="s">
        <v>263</v>
      </c>
      <c r="AT235" s="149" t="s">
        <v>400</v>
      </c>
      <c r="AU235" s="149" t="s">
        <v>137</v>
      </c>
      <c r="AY235" s="14" t="s">
        <v>130</v>
      </c>
      <c r="BE235" s="150">
        <f t="shared" si="84"/>
        <v>0</v>
      </c>
      <c r="BF235" s="150">
        <f t="shared" si="85"/>
        <v>0</v>
      </c>
      <c r="BG235" s="150">
        <f t="shared" si="86"/>
        <v>0</v>
      </c>
      <c r="BH235" s="150">
        <f t="shared" si="87"/>
        <v>0</v>
      </c>
      <c r="BI235" s="150">
        <f t="shared" si="88"/>
        <v>0</v>
      </c>
      <c r="BJ235" s="14" t="s">
        <v>137</v>
      </c>
      <c r="BK235" s="151">
        <f t="shared" si="89"/>
        <v>0</v>
      </c>
      <c r="BL235" s="14" t="s">
        <v>198</v>
      </c>
      <c r="BM235" s="149" t="s">
        <v>470</v>
      </c>
    </row>
    <row r="236" spans="1:65" s="2" customFormat="1" ht="24.2" customHeight="1">
      <c r="A236" s="29"/>
      <c r="B236" s="137"/>
      <c r="C236" s="138" t="s">
        <v>471</v>
      </c>
      <c r="D236" s="138" t="s">
        <v>132</v>
      </c>
      <c r="E236" s="139" t="s">
        <v>472</v>
      </c>
      <c r="F236" s="140" t="s">
        <v>473</v>
      </c>
      <c r="G236" s="141" t="s">
        <v>169</v>
      </c>
      <c r="H236" s="142">
        <v>51.26</v>
      </c>
      <c r="I236" s="143"/>
      <c r="J236" s="142">
        <f t="shared" si="80"/>
        <v>0</v>
      </c>
      <c r="K236" s="144"/>
      <c r="L236" s="30"/>
      <c r="M236" s="145" t="s">
        <v>1</v>
      </c>
      <c r="N236" s="146" t="s">
        <v>39</v>
      </c>
      <c r="O236" s="55"/>
      <c r="P236" s="147">
        <f t="shared" si="81"/>
        <v>0</v>
      </c>
      <c r="Q236" s="147">
        <v>0</v>
      </c>
      <c r="R236" s="147">
        <f t="shared" si="82"/>
        <v>0</v>
      </c>
      <c r="S236" s="147">
        <v>0</v>
      </c>
      <c r="T236" s="148">
        <f t="shared" si="83"/>
        <v>0</v>
      </c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R236" s="149" t="s">
        <v>198</v>
      </c>
      <c r="AT236" s="149" t="s">
        <v>132</v>
      </c>
      <c r="AU236" s="149" t="s">
        <v>137</v>
      </c>
      <c r="AY236" s="14" t="s">
        <v>130</v>
      </c>
      <c r="BE236" s="150">
        <f t="shared" si="84"/>
        <v>0</v>
      </c>
      <c r="BF236" s="150">
        <f t="shared" si="85"/>
        <v>0</v>
      </c>
      <c r="BG236" s="150">
        <f t="shared" si="86"/>
        <v>0</v>
      </c>
      <c r="BH236" s="150">
        <f t="shared" si="87"/>
        <v>0</v>
      </c>
      <c r="BI236" s="150">
        <f t="shared" si="88"/>
        <v>0</v>
      </c>
      <c r="BJ236" s="14" t="s">
        <v>137</v>
      </c>
      <c r="BK236" s="151">
        <f t="shared" si="89"/>
        <v>0</v>
      </c>
      <c r="BL236" s="14" t="s">
        <v>198</v>
      </c>
      <c r="BM236" s="149" t="s">
        <v>474</v>
      </c>
    </row>
    <row r="237" spans="1:65" s="2" customFormat="1" ht="14.45" customHeight="1">
      <c r="A237" s="29"/>
      <c r="B237" s="137"/>
      <c r="C237" s="152" t="s">
        <v>475</v>
      </c>
      <c r="D237" s="152" t="s">
        <v>400</v>
      </c>
      <c r="E237" s="153" t="s">
        <v>476</v>
      </c>
      <c r="F237" s="154" t="s">
        <v>477</v>
      </c>
      <c r="G237" s="155" t="s">
        <v>169</v>
      </c>
      <c r="H237" s="156">
        <v>104.57</v>
      </c>
      <c r="I237" s="157"/>
      <c r="J237" s="156">
        <f t="shared" si="80"/>
        <v>0</v>
      </c>
      <c r="K237" s="158"/>
      <c r="L237" s="159"/>
      <c r="M237" s="160" t="s">
        <v>1</v>
      </c>
      <c r="N237" s="161" t="s">
        <v>39</v>
      </c>
      <c r="O237" s="55"/>
      <c r="P237" s="147">
        <f t="shared" si="81"/>
        <v>0</v>
      </c>
      <c r="Q237" s="147">
        <v>0</v>
      </c>
      <c r="R237" s="147">
        <f t="shared" si="82"/>
        <v>0</v>
      </c>
      <c r="S237" s="147">
        <v>0</v>
      </c>
      <c r="T237" s="148">
        <f t="shared" si="83"/>
        <v>0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R237" s="149" t="s">
        <v>263</v>
      </c>
      <c r="AT237" s="149" t="s">
        <v>400</v>
      </c>
      <c r="AU237" s="149" t="s">
        <v>137</v>
      </c>
      <c r="AY237" s="14" t="s">
        <v>130</v>
      </c>
      <c r="BE237" s="150">
        <f t="shared" si="84"/>
        <v>0</v>
      </c>
      <c r="BF237" s="150">
        <f t="shared" si="85"/>
        <v>0</v>
      </c>
      <c r="BG237" s="150">
        <f t="shared" si="86"/>
        <v>0</v>
      </c>
      <c r="BH237" s="150">
        <f t="shared" si="87"/>
        <v>0</v>
      </c>
      <c r="BI237" s="150">
        <f t="shared" si="88"/>
        <v>0</v>
      </c>
      <c r="BJ237" s="14" t="s">
        <v>137</v>
      </c>
      <c r="BK237" s="151">
        <f t="shared" si="89"/>
        <v>0</v>
      </c>
      <c r="BL237" s="14" t="s">
        <v>198</v>
      </c>
      <c r="BM237" s="149" t="s">
        <v>478</v>
      </c>
    </row>
    <row r="238" spans="1:65" s="2" customFormat="1" ht="24.2" customHeight="1">
      <c r="A238" s="29"/>
      <c r="B238" s="137"/>
      <c r="C238" s="138" t="s">
        <v>479</v>
      </c>
      <c r="D238" s="138" t="s">
        <v>132</v>
      </c>
      <c r="E238" s="139" t="s">
        <v>480</v>
      </c>
      <c r="F238" s="140" t="s">
        <v>481</v>
      </c>
      <c r="G238" s="141" t="s">
        <v>169</v>
      </c>
      <c r="H238" s="142">
        <v>16.885000000000002</v>
      </c>
      <c r="I238" s="143"/>
      <c r="J238" s="142">
        <f t="shared" si="80"/>
        <v>0</v>
      </c>
      <c r="K238" s="144"/>
      <c r="L238" s="30"/>
      <c r="M238" s="145" t="s">
        <v>1</v>
      </c>
      <c r="N238" s="146" t="s">
        <v>39</v>
      </c>
      <c r="O238" s="55"/>
      <c r="P238" s="147">
        <f t="shared" si="81"/>
        <v>0</v>
      </c>
      <c r="Q238" s="147">
        <v>5.0000000000000001E-3</v>
      </c>
      <c r="R238" s="147">
        <f t="shared" si="82"/>
        <v>8.4425000000000014E-2</v>
      </c>
      <c r="S238" s="147">
        <v>0</v>
      </c>
      <c r="T238" s="148">
        <f t="shared" si="83"/>
        <v>0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R238" s="149" t="s">
        <v>198</v>
      </c>
      <c r="AT238" s="149" t="s">
        <v>132</v>
      </c>
      <c r="AU238" s="149" t="s">
        <v>137</v>
      </c>
      <c r="AY238" s="14" t="s">
        <v>130</v>
      </c>
      <c r="BE238" s="150">
        <f t="shared" si="84"/>
        <v>0</v>
      </c>
      <c r="BF238" s="150">
        <f t="shared" si="85"/>
        <v>0</v>
      </c>
      <c r="BG238" s="150">
        <f t="shared" si="86"/>
        <v>0</v>
      </c>
      <c r="BH238" s="150">
        <f t="shared" si="87"/>
        <v>0</v>
      </c>
      <c r="BI238" s="150">
        <f t="shared" si="88"/>
        <v>0</v>
      </c>
      <c r="BJ238" s="14" t="s">
        <v>137</v>
      </c>
      <c r="BK238" s="151">
        <f t="shared" si="89"/>
        <v>0</v>
      </c>
      <c r="BL238" s="14" t="s">
        <v>198</v>
      </c>
      <c r="BM238" s="149" t="s">
        <v>482</v>
      </c>
    </row>
    <row r="239" spans="1:65" s="2" customFormat="1" ht="14.45" customHeight="1">
      <c r="A239" s="29"/>
      <c r="B239" s="137"/>
      <c r="C239" s="152" t="s">
        <v>483</v>
      </c>
      <c r="D239" s="152" t="s">
        <v>400</v>
      </c>
      <c r="E239" s="153" t="s">
        <v>484</v>
      </c>
      <c r="F239" s="154" t="s">
        <v>485</v>
      </c>
      <c r="G239" s="155" t="s">
        <v>169</v>
      </c>
      <c r="H239" s="156">
        <v>13.68</v>
      </c>
      <c r="I239" s="157"/>
      <c r="J239" s="156">
        <f t="shared" si="80"/>
        <v>0</v>
      </c>
      <c r="K239" s="158"/>
      <c r="L239" s="159"/>
      <c r="M239" s="160" t="s">
        <v>1</v>
      </c>
      <c r="N239" s="161" t="s">
        <v>39</v>
      </c>
      <c r="O239" s="55"/>
      <c r="P239" s="147">
        <f t="shared" si="81"/>
        <v>0</v>
      </c>
      <c r="Q239" s="147">
        <v>0</v>
      </c>
      <c r="R239" s="147">
        <f t="shared" si="82"/>
        <v>0</v>
      </c>
      <c r="S239" s="147">
        <v>0</v>
      </c>
      <c r="T239" s="148">
        <f t="shared" si="83"/>
        <v>0</v>
      </c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R239" s="149" t="s">
        <v>263</v>
      </c>
      <c r="AT239" s="149" t="s">
        <v>400</v>
      </c>
      <c r="AU239" s="149" t="s">
        <v>137</v>
      </c>
      <c r="AY239" s="14" t="s">
        <v>130</v>
      </c>
      <c r="BE239" s="150">
        <f t="shared" si="84"/>
        <v>0</v>
      </c>
      <c r="BF239" s="150">
        <f t="shared" si="85"/>
        <v>0</v>
      </c>
      <c r="BG239" s="150">
        <f t="shared" si="86"/>
        <v>0</v>
      </c>
      <c r="BH239" s="150">
        <f t="shared" si="87"/>
        <v>0</v>
      </c>
      <c r="BI239" s="150">
        <f t="shared" si="88"/>
        <v>0</v>
      </c>
      <c r="BJ239" s="14" t="s">
        <v>137</v>
      </c>
      <c r="BK239" s="151">
        <f t="shared" si="89"/>
        <v>0</v>
      </c>
      <c r="BL239" s="14" t="s">
        <v>198</v>
      </c>
      <c r="BM239" s="149" t="s">
        <v>486</v>
      </c>
    </row>
    <row r="240" spans="1:65" s="2" customFormat="1" ht="14.45" customHeight="1">
      <c r="A240" s="29"/>
      <c r="B240" s="137"/>
      <c r="C240" s="152" t="s">
        <v>487</v>
      </c>
      <c r="D240" s="152" t="s">
        <v>400</v>
      </c>
      <c r="E240" s="153" t="s">
        <v>488</v>
      </c>
      <c r="F240" s="154" t="s">
        <v>489</v>
      </c>
      <c r="G240" s="155" t="s">
        <v>169</v>
      </c>
      <c r="H240" s="156">
        <v>9.01</v>
      </c>
      <c r="I240" s="157"/>
      <c r="J240" s="156">
        <f t="shared" si="80"/>
        <v>0</v>
      </c>
      <c r="K240" s="158"/>
      <c r="L240" s="159"/>
      <c r="M240" s="160" t="s">
        <v>1</v>
      </c>
      <c r="N240" s="161" t="s">
        <v>39</v>
      </c>
      <c r="O240" s="55"/>
      <c r="P240" s="147">
        <f t="shared" si="81"/>
        <v>0</v>
      </c>
      <c r="Q240" s="147">
        <v>0</v>
      </c>
      <c r="R240" s="147">
        <f t="shared" si="82"/>
        <v>0</v>
      </c>
      <c r="S240" s="147">
        <v>0</v>
      </c>
      <c r="T240" s="148">
        <f t="shared" si="83"/>
        <v>0</v>
      </c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R240" s="149" t="s">
        <v>263</v>
      </c>
      <c r="AT240" s="149" t="s">
        <v>400</v>
      </c>
      <c r="AU240" s="149" t="s">
        <v>137</v>
      </c>
      <c r="AY240" s="14" t="s">
        <v>130</v>
      </c>
      <c r="BE240" s="150">
        <f t="shared" si="84"/>
        <v>0</v>
      </c>
      <c r="BF240" s="150">
        <f t="shared" si="85"/>
        <v>0</v>
      </c>
      <c r="BG240" s="150">
        <f t="shared" si="86"/>
        <v>0</v>
      </c>
      <c r="BH240" s="150">
        <f t="shared" si="87"/>
        <v>0</v>
      </c>
      <c r="BI240" s="150">
        <f t="shared" si="88"/>
        <v>0</v>
      </c>
      <c r="BJ240" s="14" t="s">
        <v>137</v>
      </c>
      <c r="BK240" s="151">
        <f t="shared" si="89"/>
        <v>0</v>
      </c>
      <c r="BL240" s="14" t="s">
        <v>198</v>
      </c>
      <c r="BM240" s="149" t="s">
        <v>490</v>
      </c>
    </row>
    <row r="241" spans="1:65" s="2" customFormat="1" ht="24.2" customHeight="1">
      <c r="A241" s="29"/>
      <c r="B241" s="137"/>
      <c r="C241" s="138" t="s">
        <v>491</v>
      </c>
      <c r="D241" s="138" t="s">
        <v>132</v>
      </c>
      <c r="E241" s="139" t="s">
        <v>492</v>
      </c>
      <c r="F241" s="140" t="s">
        <v>493</v>
      </c>
      <c r="G241" s="141" t="s">
        <v>169</v>
      </c>
      <c r="H241" s="142">
        <v>66.917000000000002</v>
      </c>
      <c r="I241" s="143"/>
      <c r="J241" s="142">
        <f t="shared" si="80"/>
        <v>0</v>
      </c>
      <c r="K241" s="144"/>
      <c r="L241" s="30"/>
      <c r="M241" s="145" t="s">
        <v>1</v>
      </c>
      <c r="N241" s="146" t="s">
        <v>39</v>
      </c>
      <c r="O241" s="55"/>
      <c r="P241" s="147">
        <f t="shared" si="81"/>
        <v>0</v>
      </c>
      <c r="Q241" s="147">
        <v>1.2E-4</v>
      </c>
      <c r="R241" s="147">
        <f t="shared" si="82"/>
        <v>8.0300400000000004E-3</v>
      </c>
      <c r="S241" s="147">
        <v>0</v>
      </c>
      <c r="T241" s="148">
        <f t="shared" si="83"/>
        <v>0</v>
      </c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R241" s="149" t="s">
        <v>198</v>
      </c>
      <c r="AT241" s="149" t="s">
        <v>132</v>
      </c>
      <c r="AU241" s="149" t="s">
        <v>137</v>
      </c>
      <c r="AY241" s="14" t="s">
        <v>130</v>
      </c>
      <c r="BE241" s="150">
        <f t="shared" si="84"/>
        <v>0</v>
      </c>
      <c r="BF241" s="150">
        <f t="shared" si="85"/>
        <v>0</v>
      </c>
      <c r="BG241" s="150">
        <f t="shared" si="86"/>
        <v>0</v>
      </c>
      <c r="BH241" s="150">
        <f t="shared" si="87"/>
        <v>0</v>
      </c>
      <c r="BI241" s="150">
        <f t="shared" si="88"/>
        <v>0</v>
      </c>
      <c r="BJ241" s="14" t="s">
        <v>137</v>
      </c>
      <c r="BK241" s="151">
        <f t="shared" si="89"/>
        <v>0</v>
      </c>
      <c r="BL241" s="14" t="s">
        <v>198</v>
      </c>
      <c r="BM241" s="149" t="s">
        <v>494</v>
      </c>
    </row>
    <row r="242" spans="1:65" s="2" customFormat="1" ht="14.45" customHeight="1">
      <c r="A242" s="29"/>
      <c r="B242" s="137"/>
      <c r="C242" s="152" t="s">
        <v>495</v>
      </c>
      <c r="D242" s="152" t="s">
        <v>400</v>
      </c>
      <c r="E242" s="153" t="s">
        <v>496</v>
      </c>
      <c r="F242" s="154" t="s">
        <v>497</v>
      </c>
      <c r="G242" s="155" t="s">
        <v>169</v>
      </c>
      <c r="H242" s="156">
        <v>66.917000000000002</v>
      </c>
      <c r="I242" s="157"/>
      <c r="J242" s="156">
        <f t="shared" si="80"/>
        <v>0</v>
      </c>
      <c r="K242" s="158"/>
      <c r="L242" s="159"/>
      <c r="M242" s="160" t="s">
        <v>1</v>
      </c>
      <c r="N242" s="161" t="s">
        <v>39</v>
      </c>
      <c r="O242" s="55"/>
      <c r="P242" s="147">
        <f t="shared" si="81"/>
        <v>0</v>
      </c>
      <c r="Q242" s="147">
        <v>0</v>
      </c>
      <c r="R242" s="147">
        <f t="shared" si="82"/>
        <v>0</v>
      </c>
      <c r="S242" s="147">
        <v>0</v>
      </c>
      <c r="T242" s="148">
        <f t="shared" si="83"/>
        <v>0</v>
      </c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R242" s="149" t="s">
        <v>263</v>
      </c>
      <c r="AT242" s="149" t="s">
        <v>400</v>
      </c>
      <c r="AU242" s="149" t="s">
        <v>137</v>
      </c>
      <c r="AY242" s="14" t="s">
        <v>130</v>
      </c>
      <c r="BE242" s="150">
        <f t="shared" si="84"/>
        <v>0</v>
      </c>
      <c r="BF242" s="150">
        <f t="shared" si="85"/>
        <v>0</v>
      </c>
      <c r="BG242" s="150">
        <f t="shared" si="86"/>
        <v>0</v>
      </c>
      <c r="BH242" s="150">
        <f t="shared" si="87"/>
        <v>0</v>
      </c>
      <c r="BI242" s="150">
        <f t="shared" si="88"/>
        <v>0</v>
      </c>
      <c r="BJ242" s="14" t="s">
        <v>137</v>
      </c>
      <c r="BK242" s="151">
        <f t="shared" si="89"/>
        <v>0</v>
      </c>
      <c r="BL242" s="14" t="s">
        <v>198</v>
      </c>
      <c r="BM242" s="149" t="s">
        <v>498</v>
      </c>
    </row>
    <row r="243" spans="1:65" s="2" customFormat="1" ht="24.2" customHeight="1">
      <c r="A243" s="29"/>
      <c r="B243" s="137"/>
      <c r="C243" s="138" t="s">
        <v>499</v>
      </c>
      <c r="D243" s="138" t="s">
        <v>132</v>
      </c>
      <c r="E243" s="139" t="s">
        <v>500</v>
      </c>
      <c r="F243" s="140" t="s">
        <v>501</v>
      </c>
      <c r="G243" s="141" t="s">
        <v>169</v>
      </c>
      <c r="H243" s="142">
        <v>66.917000000000002</v>
      </c>
      <c r="I243" s="143"/>
      <c r="J243" s="142">
        <f t="shared" si="80"/>
        <v>0</v>
      </c>
      <c r="K243" s="144"/>
      <c r="L243" s="30"/>
      <c r="M243" s="145" t="s">
        <v>1</v>
      </c>
      <c r="N243" s="146" t="s">
        <v>39</v>
      </c>
      <c r="O243" s="55"/>
      <c r="P243" s="147">
        <f t="shared" si="81"/>
        <v>0</v>
      </c>
      <c r="Q243" s="147">
        <v>0</v>
      </c>
      <c r="R243" s="147">
        <f t="shared" si="82"/>
        <v>0</v>
      </c>
      <c r="S243" s="147">
        <v>0</v>
      </c>
      <c r="T243" s="148">
        <f t="shared" si="83"/>
        <v>0</v>
      </c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R243" s="149" t="s">
        <v>198</v>
      </c>
      <c r="AT243" s="149" t="s">
        <v>132</v>
      </c>
      <c r="AU243" s="149" t="s">
        <v>137</v>
      </c>
      <c r="AY243" s="14" t="s">
        <v>130</v>
      </c>
      <c r="BE243" s="150">
        <f t="shared" si="84"/>
        <v>0</v>
      </c>
      <c r="BF243" s="150">
        <f t="shared" si="85"/>
        <v>0</v>
      </c>
      <c r="BG243" s="150">
        <f t="shared" si="86"/>
        <v>0</v>
      </c>
      <c r="BH243" s="150">
        <f t="shared" si="87"/>
        <v>0</v>
      </c>
      <c r="BI243" s="150">
        <f t="shared" si="88"/>
        <v>0</v>
      </c>
      <c r="BJ243" s="14" t="s">
        <v>137</v>
      </c>
      <c r="BK243" s="151">
        <f t="shared" si="89"/>
        <v>0</v>
      </c>
      <c r="BL243" s="14" t="s">
        <v>198</v>
      </c>
      <c r="BM243" s="149" t="s">
        <v>502</v>
      </c>
    </row>
    <row r="244" spans="1:65" s="2" customFormat="1" ht="24.2" customHeight="1">
      <c r="A244" s="29"/>
      <c r="B244" s="137"/>
      <c r="C244" s="152" t="s">
        <v>503</v>
      </c>
      <c r="D244" s="152" t="s">
        <v>400</v>
      </c>
      <c r="E244" s="153" t="s">
        <v>504</v>
      </c>
      <c r="F244" s="154" t="s">
        <v>505</v>
      </c>
      <c r="G244" s="155" t="s">
        <v>135</v>
      </c>
      <c r="H244" s="156">
        <v>4.6840000000000002</v>
      </c>
      <c r="I244" s="157"/>
      <c r="J244" s="156">
        <f t="shared" si="80"/>
        <v>0</v>
      </c>
      <c r="K244" s="158"/>
      <c r="L244" s="159"/>
      <c r="M244" s="160" t="s">
        <v>1</v>
      </c>
      <c r="N244" s="161" t="s">
        <v>39</v>
      </c>
      <c r="O244" s="55"/>
      <c r="P244" s="147">
        <f t="shared" si="81"/>
        <v>0</v>
      </c>
      <c r="Q244" s="147">
        <v>1.95E-2</v>
      </c>
      <c r="R244" s="147">
        <f t="shared" si="82"/>
        <v>9.1338000000000003E-2</v>
      </c>
      <c r="S244" s="147">
        <v>0</v>
      </c>
      <c r="T244" s="148">
        <f t="shared" si="83"/>
        <v>0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R244" s="149" t="s">
        <v>263</v>
      </c>
      <c r="AT244" s="149" t="s">
        <v>400</v>
      </c>
      <c r="AU244" s="149" t="s">
        <v>137</v>
      </c>
      <c r="AY244" s="14" t="s">
        <v>130</v>
      </c>
      <c r="BE244" s="150">
        <f t="shared" si="84"/>
        <v>0</v>
      </c>
      <c r="BF244" s="150">
        <f t="shared" si="85"/>
        <v>0</v>
      </c>
      <c r="BG244" s="150">
        <f t="shared" si="86"/>
        <v>0</v>
      </c>
      <c r="BH244" s="150">
        <f t="shared" si="87"/>
        <v>0</v>
      </c>
      <c r="BI244" s="150">
        <f t="shared" si="88"/>
        <v>0</v>
      </c>
      <c r="BJ244" s="14" t="s">
        <v>137</v>
      </c>
      <c r="BK244" s="151">
        <f t="shared" si="89"/>
        <v>0</v>
      </c>
      <c r="BL244" s="14" t="s">
        <v>198</v>
      </c>
      <c r="BM244" s="149" t="s">
        <v>506</v>
      </c>
    </row>
    <row r="245" spans="1:65" s="2" customFormat="1" ht="24.2" customHeight="1">
      <c r="A245" s="29"/>
      <c r="B245" s="137"/>
      <c r="C245" s="138" t="s">
        <v>507</v>
      </c>
      <c r="D245" s="138" t="s">
        <v>132</v>
      </c>
      <c r="E245" s="139" t="s">
        <v>508</v>
      </c>
      <c r="F245" s="140" t="s">
        <v>509</v>
      </c>
      <c r="G245" s="141" t="s">
        <v>427</v>
      </c>
      <c r="H245" s="143"/>
      <c r="I245" s="143"/>
      <c r="J245" s="142">
        <f t="shared" si="80"/>
        <v>0</v>
      </c>
      <c r="K245" s="144"/>
      <c r="L245" s="30"/>
      <c r="M245" s="145" t="s">
        <v>1</v>
      </c>
      <c r="N245" s="146" t="s">
        <v>39</v>
      </c>
      <c r="O245" s="55"/>
      <c r="P245" s="147">
        <f t="shared" si="81"/>
        <v>0</v>
      </c>
      <c r="Q245" s="147">
        <v>0</v>
      </c>
      <c r="R245" s="147">
        <f t="shared" si="82"/>
        <v>0</v>
      </c>
      <c r="S245" s="147">
        <v>0</v>
      </c>
      <c r="T245" s="148">
        <f t="shared" si="83"/>
        <v>0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R245" s="149" t="s">
        <v>198</v>
      </c>
      <c r="AT245" s="149" t="s">
        <v>132</v>
      </c>
      <c r="AU245" s="149" t="s">
        <v>137</v>
      </c>
      <c r="AY245" s="14" t="s">
        <v>130</v>
      </c>
      <c r="BE245" s="150">
        <f t="shared" si="84"/>
        <v>0</v>
      </c>
      <c r="BF245" s="150">
        <f t="shared" si="85"/>
        <v>0</v>
      </c>
      <c r="BG245" s="150">
        <f t="shared" si="86"/>
        <v>0</v>
      </c>
      <c r="BH245" s="150">
        <f t="shared" si="87"/>
        <v>0</v>
      </c>
      <c r="BI245" s="150">
        <f t="shared" si="88"/>
        <v>0</v>
      </c>
      <c r="BJ245" s="14" t="s">
        <v>137</v>
      </c>
      <c r="BK245" s="151">
        <f t="shared" si="89"/>
        <v>0</v>
      </c>
      <c r="BL245" s="14" t="s">
        <v>198</v>
      </c>
      <c r="BM245" s="149" t="s">
        <v>510</v>
      </c>
    </row>
    <row r="246" spans="1:65" s="12" customFormat="1" ht="22.9" customHeight="1">
      <c r="B246" s="124"/>
      <c r="D246" s="125" t="s">
        <v>72</v>
      </c>
      <c r="E246" s="135" t="s">
        <v>511</v>
      </c>
      <c r="F246" s="135" t="s">
        <v>512</v>
      </c>
      <c r="I246" s="127"/>
      <c r="J246" s="136">
        <f>BK246</f>
        <v>0</v>
      </c>
      <c r="L246" s="124"/>
      <c r="M246" s="129"/>
      <c r="N246" s="130"/>
      <c r="O246" s="130"/>
      <c r="P246" s="131">
        <f>SUM(P247:P248)</f>
        <v>0</v>
      </c>
      <c r="Q246" s="130"/>
      <c r="R246" s="131">
        <f>SUM(R247:R248)</f>
        <v>7.3840000000000003E-2</v>
      </c>
      <c r="S246" s="130"/>
      <c r="T246" s="132">
        <f>SUM(T247:T248)</f>
        <v>0</v>
      </c>
      <c r="AR246" s="125" t="s">
        <v>137</v>
      </c>
      <c r="AT246" s="133" t="s">
        <v>72</v>
      </c>
      <c r="AU246" s="133" t="s">
        <v>81</v>
      </c>
      <c r="AY246" s="125" t="s">
        <v>130</v>
      </c>
      <c r="BK246" s="134">
        <f>SUM(BK247:BK248)</f>
        <v>0</v>
      </c>
    </row>
    <row r="247" spans="1:65" s="2" customFormat="1" ht="24.2" customHeight="1">
      <c r="A247" s="29"/>
      <c r="B247" s="137"/>
      <c r="C247" s="138" t="s">
        <v>513</v>
      </c>
      <c r="D247" s="138" t="s">
        <v>132</v>
      </c>
      <c r="E247" s="139" t="s">
        <v>514</v>
      </c>
      <c r="F247" s="140" t="s">
        <v>515</v>
      </c>
      <c r="G247" s="141" t="s">
        <v>249</v>
      </c>
      <c r="H247" s="142">
        <v>20</v>
      </c>
      <c r="I247" s="143"/>
      <c r="J247" s="142">
        <f>ROUND(I247*H247,3)</f>
        <v>0</v>
      </c>
      <c r="K247" s="144"/>
      <c r="L247" s="30"/>
      <c r="M247" s="145" t="s">
        <v>1</v>
      </c>
      <c r="N247" s="146" t="s">
        <v>39</v>
      </c>
      <c r="O247" s="55"/>
      <c r="P247" s="147">
        <f>O247*H247</f>
        <v>0</v>
      </c>
      <c r="Q247" s="147">
        <v>2.9299999999999999E-3</v>
      </c>
      <c r="R247" s="147">
        <f>Q247*H247</f>
        <v>5.8599999999999999E-2</v>
      </c>
      <c r="S247" s="147">
        <v>0</v>
      </c>
      <c r="T247" s="148">
        <f>S247*H247</f>
        <v>0</v>
      </c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R247" s="149" t="s">
        <v>198</v>
      </c>
      <c r="AT247" s="149" t="s">
        <v>132</v>
      </c>
      <c r="AU247" s="149" t="s">
        <v>137</v>
      </c>
      <c r="AY247" s="14" t="s">
        <v>130</v>
      </c>
      <c r="BE247" s="150">
        <f>IF(N247="základná",J247,0)</f>
        <v>0</v>
      </c>
      <c r="BF247" s="150">
        <f>IF(N247="znížená",J247,0)</f>
        <v>0</v>
      </c>
      <c r="BG247" s="150">
        <f>IF(N247="zákl. prenesená",J247,0)</f>
        <v>0</v>
      </c>
      <c r="BH247" s="150">
        <f>IF(N247="zníž. prenesená",J247,0)</f>
        <v>0</v>
      </c>
      <c r="BI247" s="150">
        <f>IF(N247="nulová",J247,0)</f>
        <v>0</v>
      </c>
      <c r="BJ247" s="14" t="s">
        <v>137</v>
      </c>
      <c r="BK247" s="151">
        <f>ROUND(I247*H247,3)</f>
        <v>0</v>
      </c>
      <c r="BL247" s="14" t="s">
        <v>198</v>
      </c>
      <c r="BM247" s="149" t="s">
        <v>516</v>
      </c>
    </row>
    <row r="248" spans="1:65" s="2" customFormat="1" ht="24.2" customHeight="1">
      <c r="A248" s="29"/>
      <c r="B248" s="137"/>
      <c r="C248" s="138" t="s">
        <v>517</v>
      </c>
      <c r="D248" s="138" t="s">
        <v>132</v>
      </c>
      <c r="E248" s="139" t="s">
        <v>518</v>
      </c>
      <c r="F248" s="140" t="s">
        <v>519</v>
      </c>
      <c r="G248" s="141" t="s">
        <v>249</v>
      </c>
      <c r="H248" s="142">
        <v>6</v>
      </c>
      <c r="I248" s="143"/>
      <c r="J248" s="142">
        <f>ROUND(I248*H248,3)</f>
        <v>0</v>
      </c>
      <c r="K248" s="144"/>
      <c r="L248" s="30"/>
      <c r="M248" s="145" t="s">
        <v>1</v>
      </c>
      <c r="N248" s="146" t="s">
        <v>39</v>
      </c>
      <c r="O248" s="55"/>
      <c r="P248" s="147">
        <f>O248*H248</f>
        <v>0</v>
      </c>
      <c r="Q248" s="147">
        <v>2.5400000000000002E-3</v>
      </c>
      <c r="R248" s="147">
        <f>Q248*H248</f>
        <v>1.524E-2</v>
      </c>
      <c r="S248" s="147">
        <v>0</v>
      </c>
      <c r="T248" s="148">
        <f>S248*H248</f>
        <v>0</v>
      </c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R248" s="149" t="s">
        <v>198</v>
      </c>
      <c r="AT248" s="149" t="s">
        <v>132</v>
      </c>
      <c r="AU248" s="149" t="s">
        <v>137</v>
      </c>
      <c r="AY248" s="14" t="s">
        <v>130</v>
      </c>
      <c r="BE248" s="150">
        <f>IF(N248="základná",J248,0)</f>
        <v>0</v>
      </c>
      <c r="BF248" s="150">
        <f>IF(N248="znížená",J248,0)</f>
        <v>0</v>
      </c>
      <c r="BG248" s="150">
        <f>IF(N248="zákl. prenesená",J248,0)</f>
        <v>0</v>
      </c>
      <c r="BH248" s="150">
        <f>IF(N248="zníž. prenesená",J248,0)</f>
        <v>0</v>
      </c>
      <c r="BI248" s="150">
        <f>IF(N248="nulová",J248,0)</f>
        <v>0</v>
      </c>
      <c r="BJ248" s="14" t="s">
        <v>137</v>
      </c>
      <c r="BK248" s="151">
        <f>ROUND(I248*H248,3)</f>
        <v>0</v>
      </c>
      <c r="BL248" s="14" t="s">
        <v>198</v>
      </c>
      <c r="BM248" s="149" t="s">
        <v>520</v>
      </c>
    </row>
    <row r="249" spans="1:65" s="12" customFormat="1" ht="22.9" customHeight="1">
      <c r="B249" s="124"/>
      <c r="D249" s="125" t="s">
        <v>72</v>
      </c>
      <c r="E249" s="135" t="s">
        <v>521</v>
      </c>
      <c r="F249" s="135" t="s">
        <v>522</v>
      </c>
      <c r="I249" s="127"/>
      <c r="J249" s="136">
        <f>BK249</f>
        <v>0</v>
      </c>
      <c r="L249" s="124"/>
      <c r="M249" s="129"/>
      <c r="N249" s="130"/>
      <c r="O249" s="130"/>
      <c r="P249" s="131">
        <f>P250</f>
        <v>0</v>
      </c>
      <c r="Q249" s="130"/>
      <c r="R249" s="131">
        <f>R250</f>
        <v>1.8000000000000002E-3</v>
      </c>
      <c r="S249" s="130"/>
      <c r="T249" s="132">
        <f>T250</f>
        <v>0</v>
      </c>
      <c r="AR249" s="125" t="s">
        <v>137</v>
      </c>
      <c r="AT249" s="133" t="s">
        <v>72</v>
      </c>
      <c r="AU249" s="133" t="s">
        <v>81</v>
      </c>
      <c r="AY249" s="125" t="s">
        <v>130</v>
      </c>
      <c r="BK249" s="134">
        <f>BK250</f>
        <v>0</v>
      </c>
    </row>
    <row r="250" spans="1:65" s="2" customFormat="1" ht="24.2" customHeight="1">
      <c r="A250" s="29"/>
      <c r="B250" s="137"/>
      <c r="C250" s="138" t="s">
        <v>523</v>
      </c>
      <c r="D250" s="138" t="s">
        <v>132</v>
      </c>
      <c r="E250" s="139" t="s">
        <v>524</v>
      </c>
      <c r="F250" s="140" t="s">
        <v>525</v>
      </c>
      <c r="G250" s="141" t="s">
        <v>249</v>
      </c>
      <c r="H250" s="142">
        <v>20</v>
      </c>
      <c r="I250" s="143"/>
      <c r="J250" s="142">
        <f>ROUND(I250*H250,3)</f>
        <v>0</v>
      </c>
      <c r="K250" s="144"/>
      <c r="L250" s="30"/>
      <c r="M250" s="145" t="s">
        <v>1</v>
      </c>
      <c r="N250" s="146" t="s">
        <v>39</v>
      </c>
      <c r="O250" s="55"/>
      <c r="P250" s="147">
        <f>O250*H250</f>
        <v>0</v>
      </c>
      <c r="Q250" s="147">
        <v>9.0000000000000006E-5</v>
      </c>
      <c r="R250" s="147">
        <f>Q250*H250</f>
        <v>1.8000000000000002E-3</v>
      </c>
      <c r="S250" s="147">
        <v>0</v>
      </c>
      <c r="T250" s="148">
        <f>S250*H250</f>
        <v>0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R250" s="149" t="s">
        <v>198</v>
      </c>
      <c r="AT250" s="149" t="s">
        <v>132</v>
      </c>
      <c r="AU250" s="149" t="s">
        <v>137</v>
      </c>
      <c r="AY250" s="14" t="s">
        <v>130</v>
      </c>
      <c r="BE250" s="150">
        <f>IF(N250="základná",J250,0)</f>
        <v>0</v>
      </c>
      <c r="BF250" s="150">
        <f>IF(N250="znížená",J250,0)</f>
        <v>0</v>
      </c>
      <c r="BG250" s="150">
        <f>IF(N250="zákl. prenesená",J250,0)</f>
        <v>0</v>
      </c>
      <c r="BH250" s="150">
        <f>IF(N250="zníž. prenesená",J250,0)</f>
        <v>0</v>
      </c>
      <c r="BI250" s="150">
        <f>IF(N250="nulová",J250,0)</f>
        <v>0</v>
      </c>
      <c r="BJ250" s="14" t="s">
        <v>137</v>
      </c>
      <c r="BK250" s="151">
        <f>ROUND(I250*H250,3)</f>
        <v>0</v>
      </c>
      <c r="BL250" s="14" t="s">
        <v>198</v>
      </c>
      <c r="BM250" s="149" t="s">
        <v>526</v>
      </c>
    </row>
    <row r="251" spans="1:65" s="12" customFormat="1" ht="22.9" customHeight="1">
      <c r="B251" s="124"/>
      <c r="D251" s="125" t="s">
        <v>72</v>
      </c>
      <c r="E251" s="135" t="s">
        <v>527</v>
      </c>
      <c r="F251" s="135" t="s">
        <v>528</v>
      </c>
      <c r="I251" s="127"/>
      <c r="J251" s="136">
        <f>BK251</f>
        <v>0</v>
      </c>
      <c r="L251" s="124"/>
      <c r="M251" s="129"/>
      <c r="N251" s="130"/>
      <c r="O251" s="130"/>
      <c r="P251" s="131">
        <f>SUM(P252:P254)</f>
        <v>0</v>
      </c>
      <c r="Q251" s="130"/>
      <c r="R251" s="131">
        <f>SUM(R252:R254)</f>
        <v>0</v>
      </c>
      <c r="S251" s="130"/>
      <c r="T251" s="132">
        <f>SUM(T252:T254)</f>
        <v>5.8120000000000005E-2</v>
      </c>
      <c r="AR251" s="125" t="s">
        <v>137</v>
      </c>
      <c r="AT251" s="133" t="s">
        <v>72</v>
      </c>
      <c r="AU251" s="133" t="s">
        <v>81</v>
      </c>
      <c r="AY251" s="125" t="s">
        <v>130</v>
      </c>
      <c r="BK251" s="134">
        <f>SUM(BK252:BK254)</f>
        <v>0</v>
      </c>
    </row>
    <row r="252" spans="1:65" s="2" customFormat="1" ht="24.2" customHeight="1">
      <c r="A252" s="29"/>
      <c r="B252" s="137"/>
      <c r="C252" s="138" t="s">
        <v>529</v>
      </c>
      <c r="D252" s="138" t="s">
        <v>132</v>
      </c>
      <c r="E252" s="139" t="s">
        <v>530</v>
      </c>
      <c r="F252" s="140" t="s">
        <v>531</v>
      </c>
      <c r="G252" s="141" t="s">
        <v>532</v>
      </c>
      <c r="H252" s="142">
        <v>2</v>
      </c>
      <c r="I252" s="143"/>
      <c r="J252" s="142">
        <f>ROUND(I252*H252,3)</f>
        <v>0</v>
      </c>
      <c r="K252" s="144"/>
      <c r="L252" s="30"/>
      <c r="M252" s="145" t="s">
        <v>1</v>
      </c>
      <c r="N252" s="146" t="s">
        <v>39</v>
      </c>
      <c r="O252" s="55"/>
      <c r="P252" s="147">
        <f>O252*H252</f>
        <v>0</v>
      </c>
      <c r="Q252" s="147">
        <v>0</v>
      </c>
      <c r="R252" s="147">
        <f>Q252*H252</f>
        <v>0</v>
      </c>
      <c r="S252" s="147">
        <v>1.933E-2</v>
      </c>
      <c r="T252" s="148">
        <f>S252*H252</f>
        <v>3.866E-2</v>
      </c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R252" s="149" t="s">
        <v>198</v>
      </c>
      <c r="AT252" s="149" t="s">
        <v>132</v>
      </c>
      <c r="AU252" s="149" t="s">
        <v>137</v>
      </c>
      <c r="AY252" s="14" t="s">
        <v>130</v>
      </c>
      <c r="BE252" s="150">
        <f>IF(N252="základná",J252,0)</f>
        <v>0</v>
      </c>
      <c r="BF252" s="150">
        <f>IF(N252="znížená",J252,0)</f>
        <v>0</v>
      </c>
      <c r="BG252" s="150">
        <f>IF(N252="zákl. prenesená",J252,0)</f>
        <v>0</v>
      </c>
      <c r="BH252" s="150">
        <f>IF(N252="zníž. prenesená",J252,0)</f>
        <v>0</v>
      </c>
      <c r="BI252" s="150">
        <f>IF(N252="nulová",J252,0)</f>
        <v>0</v>
      </c>
      <c r="BJ252" s="14" t="s">
        <v>137</v>
      </c>
      <c r="BK252" s="151">
        <f>ROUND(I252*H252,3)</f>
        <v>0</v>
      </c>
      <c r="BL252" s="14" t="s">
        <v>198</v>
      </c>
      <c r="BM252" s="149" t="s">
        <v>533</v>
      </c>
    </row>
    <row r="253" spans="1:65" s="2" customFormat="1" ht="14.45" customHeight="1">
      <c r="A253" s="29"/>
      <c r="B253" s="137"/>
      <c r="C253" s="138" t="s">
        <v>534</v>
      </c>
      <c r="D253" s="138" t="s">
        <v>132</v>
      </c>
      <c r="E253" s="139" t="s">
        <v>535</v>
      </c>
      <c r="F253" s="140" t="s">
        <v>536</v>
      </c>
      <c r="G253" s="141" t="s">
        <v>532</v>
      </c>
      <c r="H253" s="142">
        <v>1</v>
      </c>
      <c r="I253" s="143"/>
      <c r="J253" s="142">
        <f>ROUND(I253*H253,3)</f>
        <v>0</v>
      </c>
      <c r="K253" s="144"/>
      <c r="L253" s="30"/>
      <c r="M253" s="145" t="s">
        <v>1</v>
      </c>
      <c r="N253" s="146" t="s">
        <v>39</v>
      </c>
      <c r="O253" s="55"/>
      <c r="P253" s="147">
        <f>O253*H253</f>
        <v>0</v>
      </c>
      <c r="Q253" s="147">
        <v>0</v>
      </c>
      <c r="R253" s="147">
        <f>Q253*H253</f>
        <v>0</v>
      </c>
      <c r="S253" s="147">
        <v>0</v>
      </c>
      <c r="T253" s="148">
        <f>S253*H253</f>
        <v>0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R253" s="149" t="s">
        <v>198</v>
      </c>
      <c r="AT253" s="149" t="s">
        <v>132</v>
      </c>
      <c r="AU253" s="149" t="s">
        <v>137</v>
      </c>
      <c r="AY253" s="14" t="s">
        <v>130</v>
      </c>
      <c r="BE253" s="150">
        <f>IF(N253="základná",J253,0)</f>
        <v>0</v>
      </c>
      <c r="BF253" s="150">
        <f>IF(N253="znížená",J253,0)</f>
        <v>0</v>
      </c>
      <c r="BG253" s="150">
        <f>IF(N253="zákl. prenesená",J253,0)</f>
        <v>0</v>
      </c>
      <c r="BH253" s="150">
        <f>IF(N253="zníž. prenesená",J253,0)</f>
        <v>0</v>
      </c>
      <c r="BI253" s="150">
        <f>IF(N253="nulová",J253,0)</f>
        <v>0</v>
      </c>
      <c r="BJ253" s="14" t="s">
        <v>137</v>
      </c>
      <c r="BK253" s="151">
        <f>ROUND(I253*H253,3)</f>
        <v>0</v>
      </c>
      <c r="BL253" s="14" t="s">
        <v>198</v>
      </c>
      <c r="BM253" s="149" t="s">
        <v>537</v>
      </c>
    </row>
    <row r="254" spans="1:65" s="2" customFormat="1" ht="24.2" customHeight="1">
      <c r="A254" s="29"/>
      <c r="B254" s="137"/>
      <c r="C254" s="138" t="s">
        <v>538</v>
      </c>
      <c r="D254" s="138" t="s">
        <v>132</v>
      </c>
      <c r="E254" s="139" t="s">
        <v>539</v>
      </c>
      <c r="F254" s="140" t="s">
        <v>540</v>
      </c>
      <c r="G254" s="141" t="s">
        <v>532</v>
      </c>
      <c r="H254" s="142">
        <v>1</v>
      </c>
      <c r="I254" s="143"/>
      <c r="J254" s="142">
        <f>ROUND(I254*H254,3)</f>
        <v>0</v>
      </c>
      <c r="K254" s="144"/>
      <c r="L254" s="30"/>
      <c r="M254" s="145" t="s">
        <v>1</v>
      </c>
      <c r="N254" s="146" t="s">
        <v>39</v>
      </c>
      <c r="O254" s="55"/>
      <c r="P254" s="147">
        <f>O254*H254</f>
        <v>0</v>
      </c>
      <c r="Q254" s="147">
        <v>0</v>
      </c>
      <c r="R254" s="147">
        <f>Q254*H254</f>
        <v>0</v>
      </c>
      <c r="S254" s="147">
        <v>1.9460000000000002E-2</v>
      </c>
      <c r="T254" s="148">
        <f>S254*H254</f>
        <v>1.9460000000000002E-2</v>
      </c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R254" s="149" t="s">
        <v>198</v>
      </c>
      <c r="AT254" s="149" t="s">
        <v>132</v>
      </c>
      <c r="AU254" s="149" t="s">
        <v>137</v>
      </c>
      <c r="AY254" s="14" t="s">
        <v>130</v>
      </c>
      <c r="BE254" s="150">
        <f>IF(N254="základná",J254,0)</f>
        <v>0</v>
      </c>
      <c r="BF254" s="150">
        <f>IF(N254="znížená",J254,0)</f>
        <v>0</v>
      </c>
      <c r="BG254" s="150">
        <f>IF(N254="zákl. prenesená",J254,0)</f>
        <v>0</v>
      </c>
      <c r="BH254" s="150">
        <f>IF(N254="zníž. prenesená",J254,0)</f>
        <v>0</v>
      </c>
      <c r="BI254" s="150">
        <f>IF(N254="nulová",J254,0)</f>
        <v>0</v>
      </c>
      <c r="BJ254" s="14" t="s">
        <v>137</v>
      </c>
      <c r="BK254" s="151">
        <f>ROUND(I254*H254,3)</f>
        <v>0</v>
      </c>
      <c r="BL254" s="14" t="s">
        <v>198</v>
      </c>
      <c r="BM254" s="149" t="s">
        <v>541</v>
      </c>
    </row>
    <row r="255" spans="1:65" s="12" customFormat="1" ht="22.9" customHeight="1">
      <c r="B255" s="124"/>
      <c r="D255" s="125" t="s">
        <v>72</v>
      </c>
      <c r="E255" s="135" t="s">
        <v>542</v>
      </c>
      <c r="F255" s="135" t="s">
        <v>543</v>
      </c>
      <c r="I255" s="127"/>
      <c r="J255" s="136">
        <f>BK255</f>
        <v>0</v>
      </c>
      <c r="L255" s="124"/>
      <c r="M255" s="129"/>
      <c r="N255" s="130"/>
      <c r="O255" s="130"/>
      <c r="P255" s="131">
        <f>P256</f>
        <v>0</v>
      </c>
      <c r="Q255" s="130"/>
      <c r="R255" s="131">
        <f>R256</f>
        <v>0</v>
      </c>
      <c r="S255" s="130"/>
      <c r="T255" s="132">
        <f>T256</f>
        <v>0</v>
      </c>
      <c r="AR255" s="125" t="s">
        <v>137</v>
      </c>
      <c r="AT255" s="133" t="s">
        <v>72</v>
      </c>
      <c r="AU255" s="133" t="s">
        <v>81</v>
      </c>
      <c r="AY255" s="125" t="s">
        <v>130</v>
      </c>
      <c r="BK255" s="134">
        <f>BK256</f>
        <v>0</v>
      </c>
    </row>
    <row r="256" spans="1:65" s="2" customFormat="1" ht="14.45" customHeight="1">
      <c r="A256" s="29"/>
      <c r="B256" s="137"/>
      <c r="C256" s="138" t="s">
        <v>544</v>
      </c>
      <c r="D256" s="138" t="s">
        <v>132</v>
      </c>
      <c r="E256" s="139" t="s">
        <v>545</v>
      </c>
      <c r="F256" s="140" t="s">
        <v>546</v>
      </c>
      <c r="G256" s="141" t="s">
        <v>532</v>
      </c>
      <c r="H256" s="142">
        <v>1</v>
      </c>
      <c r="I256" s="143"/>
      <c r="J256" s="142">
        <f>ROUND(I256*H256,3)</f>
        <v>0</v>
      </c>
      <c r="K256" s="144"/>
      <c r="L256" s="30"/>
      <c r="M256" s="145" t="s">
        <v>1</v>
      </c>
      <c r="N256" s="146" t="s">
        <v>39</v>
      </c>
      <c r="O256" s="55"/>
      <c r="P256" s="147">
        <f>O256*H256</f>
        <v>0</v>
      </c>
      <c r="Q256" s="147">
        <v>0</v>
      </c>
      <c r="R256" s="147">
        <f>Q256*H256</f>
        <v>0</v>
      </c>
      <c r="S256" s="147">
        <v>0</v>
      </c>
      <c r="T256" s="148">
        <f>S256*H256</f>
        <v>0</v>
      </c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R256" s="149" t="s">
        <v>198</v>
      </c>
      <c r="AT256" s="149" t="s">
        <v>132</v>
      </c>
      <c r="AU256" s="149" t="s">
        <v>137</v>
      </c>
      <c r="AY256" s="14" t="s">
        <v>130</v>
      </c>
      <c r="BE256" s="150">
        <f>IF(N256="základná",J256,0)</f>
        <v>0</v>
      </c>
      <c r="BF256" s="150">
        <f>IF(N256="znížená",J256,0)</f>
        <v>0</v>
      </c>
      <c r="BG256" s="150">
        <f>IF(N256="zákl. prenesená",J256,0)</f>
        <v>0</v>
      </c>
      <c r="BH256" s="150">
        <f>IF(N256="zníž. prenesená",J256,0)</f>
        <v>0</v>
      </c>
      <c r="BI256" s="150">
        <f>IF(N256="nulová",J256,0)</f>
        <v>0</v>
      </c>
      <c r="BJ256" s="14" t="s">
        <v>137</v>
      </c>
      <c r="BK256" s="151">
        <f>ROUND(I256*H256,3)</f>
        <v>0</v>
      </c>
      <c r="BL256" s="14" t="s">
        <v>198</v>
      </c>
      <c r="BM256" s="149" t="s">
        <v>547</v>
      </c>
    </row>
    <row r="257" spans="1:65" s="12" customFormat="1" ht="22.9" customHeight="1">
      <c r="B257" s="124"/>
      <c r="D257" s="125" t="s">
        <v>72</v>
      </c>
      <c r="E257" s="135" t="s">
        <v>548</v>
      </c>
      <c r="F257" s="135" t="s">
        <v>549</v>
      </c>
      <c r="I257" s="127"/>
      <c r="J257" s="136">
        <f>BK257</f>
        <v>0</v>
      </c>
      <c r="L257" s="124"/>
      <c r="M257" s="129"/>
      <c r="N257" s="130"/>
      <c r="O257" s="130"/>
      <c r="P257" s="131">
        <f>SUM(P258:P259)</f>
        <v>0</v>
      </c>
      <c r="Q257" s="130"/>
      <c r="R257" s="131">
        <f>SUM(R258:R259)</f>
        <v>0</v>
      </c>
      <c r="S257" s="130"/>
      <c r="T257" s="132">
        <f>SUM(T258:T259)</f>
        <v>0.90340000000000009</v>
      </c>
      <c r="AR257" s="125" t="s">
        <v>137</v>
      </c>
      <c r="AT257" s="133" t="s">
        <v>72</v>
      </c>
      <c r="AU257" s="133" t="s">
        <v>81</v>
      </c>
      <c r="AY257" s="125" t="s">
        <v>130</v>
      </c>
      <c r="BK257" s="134">
        <f>SUM(BK258:BK259)</f>
        <v>0</v>
      </c>
    </row>
    <row r="258" spans="1:65" s="2" customFormat="1" ht="24.2" customHeight="1">
      <c r="A258" s="29"/>
      <c r="B258" s="137"/>
      <c r="C258" s="138" t="s">
        <v>385</v>
      </c>
      <c r="D258" s="138" t="s">
        <v>132</v>
      </c>
      <c r="E258" s="139" t="s">
        <v>550</v>
      </c>
      <c r="F258" s="140" t="s">
        <v>551</v>
      </c>
      <c r="G258" s="141" t="s">
        <v>249</v>
      </c>
      <c r="H258" s="142">
        <v>37.1</v>
      </c>
      <c r="I258" s="143"/>
      <c r="J258" s="142">
        <f>ROUND(I258*H258,3)</f>
        <v>0</v>
      </c>
      <c r="K258" s="144"/>
      <c r="L258" s="30"/>
      <c r="M258" s="145" t="s">
        <v>1</v>
      </c>
      <c r="N258" s="146" t="s">
        <v>39</v>
      </c>
      <c r="O258" s="55"/>
      <c r="P258" s="147">
        <f>O258*H258</f>
        <v>0</v>
      </c>
      <c r="Q258" s="147">
        <v>0</v>
      </c>
      <c r="R258" s="147">
        <f>Q258*H258</f>
        <v>0</v>
      </c>
      <c r="S258" s="147">
        <v>1.4E-2</v>
      </c>
      <c r="T258" s="148">
        <f>S258*H258</f>
        <v>0.51940000000000008</v>
      </c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R258" s="149" t="s">
        <v>198</v>
      </c>
      <c r="AT258" s="149" t="s">
        <v>132</v>
      </c>
      <c r="AU258" s="149" t="s">
        <v>137</v>
      </c>
      <c r="AY258" s="14" t="s">
        <v>130</v>
      </c>
      <c r="BE258" s="150">
        <f>IF(N258="základná",J258,0)</f>
        <v>0</v>
      </c>
      <c r="BF258" s="150">
        <f>IF(N258="znížená",J258,0)</f>
        <v>0</v>
      </c>
      <c r="BG258" s="150">
        <f>IF(N258="zákl. prenesená",J258,0)</f>
        <v>0</v>
      </c>
      <c r="BH258" s="150">
        <f>IF(N258="zníž. prenesená",J258,0)</f>
        <v>0</v>
      </c>
      <c r="BI258" s="150">
        <f>IF(N258="nulová",J258,0)</f>
        <v>0</v>
      </c>
      <c r="BJ258" s="14" t="s">
        <v>137</v>
      </c>
      <c r="BK258" s="151">
        <f>ROUND(I258*H258,3)</f>
        <v>0</v>
      </c>
      <c r="BL258" s="14" t="s">
        <v>198</v>
      </c>
      <c r="BM258" s="149" t="s">
        <v>552</v>
      </c>
    </row>
    <row r="259" spans="1:65" s="2" customFormat="1" ht="24.2" customHeight="1">
      <c r="A259" s="29"/>
      <c r="B259" s="137"/>
      <c r="C259" s="138" t="s">
        <v>553</v>
      </c>
      <c r="D259" s="138" t="s">
        <v>132</v>
      </c>
      <c r="E259" s="139" t="s">
        <v>554</v>
      </c>
      <c r="F259" s="140" t="s">
        <v>555</v>
      </c>
      <c r="G259" s="141" t="s">
        <v>169</v>
      </c>
      <c r="H259" s="142">
        <v>24</v>
      </c>
      <c r="I259" s="143"/>
      <c r="J259" s="142">
        <f>ROUND(I259*H259,3)</f>
        <v>0</v>
      </c>
      <c r="K259" s="144"/>
      <c r="L259" s="30"/>
      <c r="M259" s="145" t="s">
        <v>1</v>
      </c>
      <c r="N259" s="146" t="s">
        <v>39</v>
      </c>
      <c r="O259" s="55"/>
      <c r="P259" s="147">
        <f>O259*H259</f>
        <v>0</v>
      </c>
      <c r="Q259" s="147">
        <v>0</v>
      </c>
      <c r="R259" s="147">
        <f>Q259*H259</f>
        <v>0</v>
      </c>
      <c r="S259" s="147">
        <v>1.6E-2</v>
      </c>
      <c r="T259" s="148">
        <f>S259*H259</f>
        <v>0.38400000000000001</v>
      </c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R259" s="149" t="s">
        <v>198</v>
      </c>
      <c r="AT259" s="149" t="s">
        <v>132</v>
      </c>
      <c r="AU259" s="149" t="s">
        <v>137</v>
      </c>
      <c r="AY259" s="14" t="s">
        <v>130</v>
      </c>
      <c r="BE259" s="150">
        <f>IF(N259="základná",J259,0)</f>
        <v>0</v>
      </c>
      <c r="BF259" s="150">
        <f>IF(N259="znížená",J259,0)</f>
        <v>0</v>
      </c>
      <c r="BG259" s="150">
        <f>IF(N259="zákl. prenesená",J259,0)</f>
        <v>0</v>
      </c>
      <c r="BH259" s="150">
        <f>IF(N259="zníž. prenesená",J259,0)</f>
        <v>0</v>
      </c>
      <c r="BI259" s="150">
        <f>IF(N259="nulová",J259,0)</f>
        <v>0</v>
      </c>
      <c r="BJ259" s="14" t="s">
        <v>137</v>
      </c>
      <c r="BK259" s="151">
        <f>ROUND(I259*H259,3)</f>
        <v>0</v>
      </c>
      <c r="BL259" s="14" t="s">
        <v>198</v>
      </c>
      <c r="BM259" s="149" t="s">
        <v>556</v>
      </c>
    </row>
    <row r="260" spans="1:65" s="12" customFormat="1" ht="22.9" customHeight="1">
      <c r="B260" s="124"/>
      <c r="D260" s="125" t="s">
        <v>72</v>
      </c>
      <c r="E260" s="135" t="s">
        <v>557</v>
      </c>
      <c r="F260" s="135" t="s">
        <v>558</v>
      </c>
      <c r="I260" s="127"/>
      <c r="J260" s="136">
        <f>BK260</f>
        <v>0</v>
      </c>
      <c r="L260" s="124"/>
      <c r="M260" s="129"/>
      <c r="N260" s="130"/>
      <c r="O260" s="130"/>
      <c r="P260" s="131">
        <f>SUM(P261:P272)</f>
        <v>0</v>
      </c>
      <c r="Q260" s="130"/>
      <c r="R260" s="131">
        <f>SUM(R261:R272)</f>
        <v>0.184118</v>
      </c>
      <c r="S260" s="130"/>
      <c r="T260" s="132">
        <f>SUM(T261:T272)</f>
        <v>0.22170799999999999</v>
      </c>
      <c r="AR260" s="125" t="s">
        <v>137</v>
      </c>
      <c r="AT260" s="133" t="s">
        <v>72</v>
      </c>
      <c r="AU260" s="133" t="s">
        <v>81</v>
      </c>
      <c r="AY260" s="125" t="s">
        <v>130</v>
      </c>
      <c r="BK260" s="134">
        <f>SUM(BK261:BK272)</f>
        <v>0</v>
      </c>
    </row>
    <row r="261" spans="1:65" s="2" customFormat="1" ht="24.2" customHeight="1">
      <c r="A261" s="29"/>
      <c r="B261" s="137"/>
      <c r="C261" s="138" t="s">
        <v>559</v>
      </c>
      <c r="D261" s="138" t="s">
        <v>132</v>
      </c>
      <c r="E261" s="139" t="s">
        <v>560</v>
      </c>
      <c r="F261" s="140" t="s">
        <v>561</v>
      </c>
      <c r="G261" s="141" t="s">
        <v>169</v>
      </c>
      <c r="H261" s="142">
        <v>24.15</v>
      </c>
      <c r="I261" s="143"/>
      <c r="J261" s="142">
        <f t="shared" ref="J261:J272" si="90">ROUND(I261*H261,3)</f>
        <v>0</v>
      </c>
      <c r="K261" s="144"/>
      <c r="L261" s="30"/>
      <c r="M261" s="145" t="s">
        <v>1</v>
      </c>
      <c r="N261" s="146" t="s">
        <v>39</v>
      </c>
      <c r="O261" s="55"/>
      <c r="P261" s="147">
        <f t="shared" ref="P261:P272" si="91">O261*H261</f>
        <v>0</v>
      </c>
      <c r="Q261" s="147">
        <v>0</v>
      </c>
      <c r="R261" s="147">
        <f t="shared" ref="R261:R272" si="92">Q261*H261</f>
        <v>0</v>
      </c>
      <c r="S261" s="147">
        <v>7.3200000000000001E-3</v>
      </c>
      <c r="T261" s="148">
        <f t="shared" ref="T261:T272" si="93">S261*H261</f>
        <v>0.17677799999999999</v>
      </c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R261" s="149" t="s">
        <v>198</v>
      </c>
      <c r="AT261" s="149" t="s">
        <v>132</v>
      </c>
      <c r="AU261" s="149" t="s">
        <v>137</v>
      </c>
      <c r="AY261" s="14" t="s">
        <v>130</v>
      </c>
      <c r="BE261" s="150">
        <f t="shared" ref="BE261:BE272" si="94">IF(N261="základná",J261,0)</f>
        <v>0</v>
      </c>
      <c r="BF261" s="150">
        <f t="shared" ref="BF261:BF272" si="95">IF(N261="znížená",J261,0)</f>
        <v>0</v>
      </c>
      <c r="BG261" s="150">
        <f t="shared" ref="BG261:BG272" si="96">IF(N261="zákl. prenesená",J261,0)</f>
        <v>0</v>
      </c>
      <c r="BH261" s="150">
        <f t="shared" ref="BH261:BH272" si="97">IF(N261="zníž. prenesená",J261,0)</f>
        <v>0</v>
      </c>
      <c r="BI261" s="150">
        <f t="shared" ref="BI261:BI272" si="98">IF(N261="nulová",J261,0)</f>
        <v>0</v>
      </c>
      <c r="BJ261" s="14" t="s">
        <v>137</v>
      </c>
      <c r="BK261" s="151">
        <f t="shared" ref="BK261:BK272" si="99">ROUND(I261*H261,3)</f>
        <v>0</v>
      </c>
      <c r="BL261" s="14" t="s">
        <v>198</v>
      </c>
      <c r="BM261" s="149" t="s">
        <v>562</v>
      </c>
    </row>
    <row r="262" spans="1:65" s="2" customFormat="1" ht="37.9" customHeight="1">
      <c r="A262" s="29"/>
      <c r="B262" s="137"/>
      <c r="C262" s="138" t="s">
        <v>563</v>
      </c>
      <c r="D262" s="138" t="s">
        <v>132</v>
      </c>
      <c r="E262" s="139" t="s">
        <v>564</v>
      </c>
      <c r="F262" s="140" t="s">
        <v>565</v>
      </c>
      <c r="G262" s="141" t="s">
        <v>249</v>
      </c>
      <c r="H262" s="142">
        <v>10.97</v>
      </c>
      <c r="I262" s="143"/>
      <c r="J262" s="142">
        <f t="shared" si="90"/>
        <v>0</v>
      </c>
      <c r="K262" s="144"/>
      <c r="L262" s="30"/>
      <c r="M262" s="145" t="s">
        <v>1</v>
      </c>
      <c r="N262" s="146" t="s">
        <v>39</v>
      </c>
      <c r="O262" s="55"/>
      <c r="P262" s="147">
        <f t="shared" si="91"/>
        <v>0</v>
      </c>
      <c r="Q262" s="147">
        <v>2.7599999999999999E-3</v>
      </c>
      <c r="R262" s="147">
        <f t="shared" si="92"/>
        <v>3.0277200000000001E-2</v>
      </c>
      <c r="S262" s="147">
        <v>0</v>
      </c>
      <c r="T262" s="148">
        <f t="shared" si="93"/>
        <v>0</v>
      </c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R262" s="149" t="s">
        <v>198</v>
      </c>
      <c r="AT262" s="149" t="s">
        <v>132</v>
      </c>
      <c r="AU262" s="149" t="s">
        <v>137</v>
      </c>
      <c r="AY262" s="14" t="s">
        <v>130</v>
      </c>
      <c r="BE262" s="150">
        <f t="shared" si="94"/>
        <v>0</v>
      </c>
      <c r="BF262" s="150">
        <f t="shared" si="95"/>
        <v>0</v>
      </c>
      <c r="BG262" s="150">
        <f t="shared" si="96"/>
        <v>0</v>
      </c>
      <c r="BH262" s="150">
        <f t="shared" si="97"/>
        <v>0</v>
      </c>
      <c r="BI262" s="150">
        <f t="shared" si="98"/>
        <v>0</v>
      </c>
      <c r="BJ262" s="14" t="s">
        <v>137</v>
      </c>
      <c r="BK262" s="151">
        <f t="shared" si="99"/>
        <v>0</v>
      </c>
      <c r="BL262" s="14" t="s">
        <v>198</v>
      </c>
      <c r="BM262" s="149" t="s">
        <v>566</v>
      </c>
    </row>
    <row r="263" spans="1:65" s="2" customFormat="1" ht="37.9" customHeight="1">
      <c r="A263" s="29"/>
      <c r="B263" s="137"/>
      <c r="C263" s="138" t="s">
        <v>567</v>
      </c>
      <c r="D263" s="138" t="s">
        <v>132</v>
      </c>
      <c r="E263" s="139" t="s">
        <v>568</v>
      </c>
      <c r="F263" s="140" t="s">
        <v>569</v>
      </c>
      <c r="G263" s="141" t="s">
        <v>249</v>
      </c>
      <c r="H263" s="142">
        <v>12.2</v>
      </c>
      <c r="I263" s="143"/>
      <c r="J263" s="142">
        <f t="shared" si="90"/>
        <v>0</v>
      </c>
      <c r="K263" s="144"/>
      <c r="L263" s="30"/>
      <c r="M263" s="145" t="s">
        <v>1</v>
      </c>
      <c r="N263" s="146" t="s">
        <v>39</v>
      </c>
      <c r="O263" s="55"/>
      <c r="P263" s="147">
        <f t="shared" si="91"/>
        <v>0</v>
      </c>
      <c r="Q263" s="147">
        <v>0</v>
      </c>
      <c r="R263" s="147">
        <f t="shared" si="92"/>
        <v>0</v>
      </c>
      <c r="S263" s="147">
        <v>2.0500000000000002E-3</v>
      </c>
      <c r="T263" s="148">
        <f t="shared" si="93"/>
        <v>2.5010000000000001E-2</v>
      </c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R263" s="149" t="s">
        <v>198</v>
      </c>
      <c r="AT263" s="149" t="s">
        <v>132</v>
      </c>
      <c r="AU263" s="149" t="s">
        <v>137</v>
      </c>
      <c r="AY263" s="14" t="s">
        <v>130</v>
      </c>
      <c r="BE263" s="150">
        <f t="shared" si="94"/>
        <v>0</v>
      </c>
      <c r="BF263" s="150">
        <f t="shared" si="95"/>
        <v>0</v>
      </c>
      <c r="BG263" s="150">
        <f t="shared" si="96"/>
        <v>0</v>
      </c>
      <c r="BH263" s="150">
        <f t="shared" si="97"/>
        <v>0</v>
      </c>
      <c r="BI263" s="150">
        <f t="shared" si="98"/>
        <v>0</v>
      </c>
      <c r="BJ263" s="14" t="s">
        <v>137</v>
      </c>
      <c r="BK263" s="151">
        <f t="shared" si="99"/>
        <v>0</v>
      </c>
      <c r="BL263" s="14" t="s">
        <v>198</v>
      </c>
      <c r="BM263" s="149" t="s">
        <v>570</v>
      </c>
    </row>
    <row r="264" spans="1:65" s="2" customFormat="1" ht="24.2" customHeight="1">
      <c r="A264" s="29"/>
      <c r="B264" s="137"/>
      <c r="C264" s="138" t="s">
        <v>571</v>
      </c>
      <c r="D264" s="138" t="s">
        <v>132</v>
      </c>
      <c r="E264" s="139" t="s">
        <v>572</v>
      </c>
      <c r="F264" s="140" t="s">
        <v>573</v>
      </c>
      <c r="G264" s="141" t="s">
        <v>249</v>
      </c>
      <c r="H264" s="142">
        <v>11</v>
      </c>
      <c r="I264" s="143"/>
      <c r="J264" s="142">
        <f t="shared" si="90"/>
        <v>0</v>
      </c>
      <c r="K264" s="144"/>
      <c r="L264" s="30"/>
      <c r="M264" s="145" t="s">
        <v>1</v>
      </c>
      <c r="N264" s="146" t="s">
        <v>39</v>
      </c>
      <c r="O264" s="55"/>
      <c r="P264" s="147">
        <f t="shared" si="91"/>
        <v>0</v>
      </c>
      <c r="Q264" s="147">
        <v>2.4499999999999999E-3</v>
      </c>
      <c r="R264" s="147">
        <f t="shared" si="92"/>
        <v>2.6949999999999998E-2</v>
      </c>
      <c r="S264" s="147">
        <v>0</v>
      </c>
      <c r="T264" s="148">
        <f t="shared" si="93"/>
        <v>0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R264" s="149" t="s">
        <v>198</v>
      </c>
      <c r="AT264" s="149" t="s">
        <v>132</v>
      </c>
      <c r="AU264" s="149" t="s">
        <v>137</v>
      </c>
      <c r="AY264" s="14" t="s">
        <v>130</v>
      </c>
      <c r="BE264" s="150">
        <f t="shared" si="94"/>
        <v>0</v>
      </c>
      <c r="BF264" s="150">
        <f t="shared" si="95"/>
        <v>0</v>
      </c>
      <c r="BG264" s="150">
        <f t="shared" si="96"/>
        <v>0</v>
      </c>
      <c r="BH264" s="150">
        <f t="shared" si="97"/>
        <v>0</v>
      </c>
      <c r="BI264" s="150">
        <f t="shared" si="98"/>
        <v>0</v>
      </c>
      <c r="BJ264" s="14" t="s">
        <v>137</v>
      </c>
      <c r="BK264" s="151">
        <f t="shared" si="99"/>
        <v>0</v>
      </c>
      <c r="BL264" s="14" t="s">
        <v>198</v>
      </c>
      <c r="BM264" s="149" t="s">
        <v>574</v>
      </c>
    </row>
    <row r="265" spans="1:65" s="2" customFormat="1" ht="24.2" customHeight="1">
      <c r="A265" s="29"/>
      <c r="B265" s="137"/>
      <c r="C265" s="138" t="s">
        <v>575</v>
      </c>
      <c r="D265" s="138" t="s">
        <v>132</v>
      </c>
      <c r="E265" s="139" t="s">
        <v>576</v>
      </c>
      <c r="F265" s="140" t="s">
        <v>577</v>
      </c>
      <c r="G265" s="141" t="s">
        <v>249</v>
      </c>
      <c r="H265" s="142">
        <v>4.2</v>
      </c>
      <c r="I265" s="143"/>
      <c r="J265" s="142">
        <f t="shared" si="90"/>
        <v>0</v>
      </c>
      <c r="K265" s="144"/>
      <c r="L265" s="30"/>
      <c r="M265" s="145" t="s">
        <v>1</v>
      </c>
      <c r="N265" s="146" t="s">
        <v>39</v>
      </c>
      <c r="O265" s="55"/>
      <c r="P265" s="147">
        <f t="shared" si="91"/>
        <v>0</v>
      </c>
      <c r="Q265" s="147">
        <v>0</v>
      </c>
      <c r="R265" s="147">
        <f t="shared" si="92"/>
        <v>0</v>
      </c>
      <c r="S265" s="147">
        <v>2.8E-3</v>
      </c>
      <c r="T265" s="148">
        <f t="shared" si="93"/>
        <v>1.176E-2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R265" s="149" t="s">
        <v>198</v>
      </c>
      <c r="AT265" s="149" t="s">
        <v>132</v>
      </c>
      <c r="AU265" s="149" t="s">
        <v>137</v>
      </c>
      <c r="AY265" s="14" t="s">
        <v>130</v>
      </c>
      <c r="BE265" s="150">
        <f t="shared" si="94"/>
        <v>0</v>
      </c>
      <c r="BF265" s="150">
        <f t="shared" si="95"/>
        <v>0</v>
      </c>
      <c r="BG265" s="150">
        <f t="shared" si="96"/>
        <v>0</v>
      </c>
      <c r="BH265" s="150">
        <f t="shared" si="97"/>
        <v>0</v>
      </c>
      <c r="BI265" s="150">
        <f t="shared" si="98"/>
        <v>0</v>
      </c>
      <c r="BJ265" s="14" t="s">
        <v>137</v>
      </c>
      <c r="BK265" s="151">
        <f t="shared" si="99"/>
        <v>0</v>
      </c>
      <c r="BL265" s="14" t="s">
        <v>198</v>
      </c>
      <c r="BM265" s="149" t="s">
        <v>578</v>
      </c>
    </row>
    <row r="266" spans="1:65" s="2" customFormat="1" ht="24.2" customHeight="1">
      <c r="A266" s="29"/>
      <c r="B266" s="137"/>
      <c r="C266" s="138" t="s">
        <v>579</v>
      </c>
      <c r="D266" s="138" t="s">
        <v>132</v>
      </c>
      <c r="E266" s="139" t="s">
        <v>580</v>
      </c>
      <c r="F266" s="140" t="s">
        <v>581</v>
      </c>
      <c r="G266" s="141" t="s">
        <v>195</v>
      </c>
      <c r="H266" s="142">
        <v>1</v>
      </c>
      <c r="I266" s="143"/>
      <c r="J266" s="142">
        <f t="shared" si="90"/>
        <v>0</v>
      </c>
      <c r="K266" s="144"/>
      <c r="L266" s="30"/>
      <c r="M266" s="145" t="s">
        <v>1</v>
      </c>
      <c r="N266" s="146" t="s">
        <v>39</v>
      </c>
      <c r="O266" s="55"/>
      <c r="P266" s="147">
        <f t="shared" si="91"/>
        <v>0</v>
      </c>
      <c r="Q266" s="147">
        <v>1.58E-3</v>
      </c>
      <c r="R266" s="147">
        <f t="shared" si="92"/>
        <v>1.58E-3</v>
      </c>
      <c r="S266" s="147">
        <v>0</v>
      </c>
      <c r="T266" s="148">
        <f t="shared" si="93"/>
        <v>0</v>
      </c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R266" s="149" t="s">
        <v>198</v>
      </c>
      <c r="AT266" s="149" t="s">
        <v>132</v>
      </c>
      <c r="AU266" s="149" t="s">
        <v>137</v>
      </c>
      <c r="AY266" s="14" t="s">
        <v>130</v>
      </c>
      <c r="BE266" s="150">
        <f t="shared" si="94"/>
        <v>0</v>
      </c>
      <c r="BF266" s="150">
        <f t="shared" si="95"/>
        <v>0</v>
      </c>
      <c r="BG266" s="150">
        <f t="shared" si="96"/>
        <v>0</v>
      </c>
      <c r="BH266" s="150">
        <f t="shared" si="97"/>
        <v>0</v>
      </c>
      <c r="BI266" s="150">
        <f t="shared" si="98"/>
        <v>0</v>
      </c>
      <c r="BJ266" s="14" t="s">
        <v>137</v>
      </c>
      <c r="BK266" s="151">
        <f t="shared" si="99"/>
        <v>0</v>
      </c>
      <c r="BL266" s="14" t="s">
        <v>198</v>
      </c>
      <c r="BM266" s="149" t="s">
        <v>582</v>
      </c>
    </row>
    <row r="267" spans="1:65" s="2" customFormat="1" ht="24.2" customHeight="1">
      <c r="A267" s="29"/>
      <c r="B267" s="137"/>
      <c r="C267" s="138" t="s">
        <v>583</v>
      </c>
      <c r="D267" s="138" t="s">
        <v>132</v>
      </c>
      <c r="E267" s="139" t="s">
        <v>584</v>
      </c>
      <c r="F267" s="140" t="s">
        <v>585</v>
      </c>
      <c r="G267" s="141" t="s">
        <v>249</v>
      </c>
      <c r="H267" s="142">
        <v>5.8</v>
      </c>
      <c r="I267" s="143"/>
      <c r="J267" s="142">
        <f t="shared" si="90"/>
        <v>0</v>
      </c>
      <c r="K267" s="144"/>
      <c r="L267" s="30"/>
      <c r="M267" s="145" t="s">
        <v>1</v>
      </c>
      <c r="N267" s="146" t="s">
        <v>39</v>
      </c>
      <c r="O267" s="55"/>
      <c r="P267" s="147">
        <f t="shared" si="91"/>
        <v>0</v>
      </c>
      <c r="Q267" s="147">
        <v>2.2499999999999998E-3</v>
      </c>
      <c r="R267" s="147">
        <f t="shared" si="92"/>
        <v>1.3049999999999999E-2</v>
      </c>
      <c r="S267" s="147">
        <v>0</v>
      </c>
      <c r="T267" s="148">
        <f t="shared" si="93"/>
        <v>0</v>
      </c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R267" s="149" t="s">
        <v>198</v>
      </c>
      <c r="AT267" s="149" t="s">
        <v>132</v>
      </c>
      <c r="AU267" s="149" t="s">
        <v>137</v>
      </c>
      <c r="AY267" s="14" t="s">
        <v>130</v>
      </c>
      <c r="BE267" s="150">
        <f t="shared" si="94"/>
        <v>0</v>
      </c>
      <c r="BF267" s="150">
        <f t="shared" si="95"/>
        <v>0</v>
      </c>
      <c r="BG267" s="150">
        <f t="shared" si="96"/>
        <v>0</v>
      </c>
      <c r="BH267" s="150">
        <f t="shared" si="97"/>
        <v>0</v>
      </c>
      <c r="BI267" s="150">
        <f t="shared" si="98"/>
        <v>0</v>
      </c>
      <c r="BJ267" s="14" t="s">
        <v>137</v>
      </c>
      <c r="BK267" s="151">
        <f t="shared" si="99"/>
        <v>0</v>
      </c>
      <c r="BL267" s="14" t="s">
        <v>198</v>
      </c>
      <c r="BM267" s="149" t="s">
        <v>586</v>
      </c>
    </row>
    <row r="268" spans="1:65" s="2" customFormat="1" ht="24.2" customHeight="1">
      <c r="A268" s="29"/>
      <c r="B268" s="137"/>
      <c r="C268" s="138" t="s">
        <v>587</v>
      </c>
      <c r="D268" s="138" t="s">
        <v>132</v>
      </c>
      <c r="E268" s="139" t="s">
        <v>588</v>
      </c>
      <c r="F268" s="140" t="s">
        <v>589</v>
      </c>
      <c r="G268" s="141" t="s">
        <v>249</v>
      </c>
      <c r="H268" s="142">
        <v>24.52</v>
      </c>
      <c r="I268" s="143"/>
      <c r="J268" s="142">
        <f t="shared" si="90"/>
        <v>0</v>
      </c>
      <c r="K268" s="144"/>
      <c r="L268" s="30"/>
      <c r="M268" s="145" t="s">
        <v>1</v>
      </c>
      <c r="N268" s="146" t="s">
        <v>39</v>
      </c>
      <c r="O268" s="55"/>
      <c r="P268" s="147">
        <f t="shared" si="91"/>
        <v>0</v>
      </c>
      <c r="Q268" s="147">
        <v>4.2900000000000004E-3</v>
      </c>
      <c r="R268" s="147">
        <f t="shared" si="92"/>
        <v>0.10519080000000001</v>
      </c>
      <c r="S268" s="147">
        <v>0</v>
      </c>
      <c r="T268" s="148">
        <f t="shared" si="93"/>
        <v>0</v>
      </c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R268" s="149" t="s">
        <v>198</v>
      </c>
      <c r="AT268" s="149" t="s">
        <v>132</v>
      </c>
      <c r="AU268" s="149" t="s">
        <v>137</v>
      </c>
      <c r="AY268" s="14" t="s">
        <v>130</v>
      </c>
      <c r="BE268" s="150">
        <f t="shared" si="94"/>
        <v>0</v>
      </c>
      <c r="BF268" s="150">
        <f t="shared" si="95"/>
        <v>0</v>
      </c>
      <c r="BG268" s="150">
        <f t="shared" si="96"/>
        <v>0</v>
      </c>
      <c r="BH268" s="150">
        <f t="shared" si="97"/>
        <v>0</v>
      </c>
      <c r="BI268" s="150">
        <f t="shared" si="98"/>
        <v>0</v>
      </c>
      <c r="BJ268" s="14" t="s">
        <v>137</v>
      </c>
      <c r="BK268" s="151">
        <f t="shared" si="99"/>
        <v>0</v>
      </c>
      <c r="BL268" s="14" t="s">
        <v>198</v>
      </c>
      <c r="BM268" s="149" t="s">
        <v>590</v>
      </c>
    </row>
    <row r="269" spans="1:65" s="2" customFormat="1" ht="24.2" customHeight="1">
      <c r="A269" s="29"/>
      <c r="B269" s="137"/>
      <c r="C269" s="138" t="s">
        <v>591</v>
      </c>
      <c r="D269" s="138" t="s">
        <v>132</v>
      </c>
      <c r="E269" s="139" t="s">
        <v>592</v>
      </c>
      <c r="F269" s="140" t="s">
        <v>593</v>
      </c>
      <c r="G269" s="141" t="s">
        <v>249</v>
      </c>
      <c r="H269" s="142">
        <v>3.5</v>
      </c>
      <c r="I269" s="143"/>
      <c r="J269" s="142">
        <f t="shared" si="90"/>
        <v>0</v>
      </c>
      <c r="K269" s="144"/>
      <c r="L269" s="30"/>
      <c r="M269" s="145" t="s">
        <v>1</v>
      </c>
      <c r="N269" s="146" t="s">
        <v>39</v>
      </c>
      <c r="O269" s="55"/>
      <c r="P269" s="147">
        <f t="shared" si="91"/>
        <v>0</v>
      </c>
      <c r="Q269" s="147">
        <v>2.0200000000000001E-3</v>
      </c>
      <c r="R269" s="147">
        <f t="shared" si="92"/>
        <v>7.0699999999999999E-3</v>
      </c>
      <c r="S269" s="147">
        <v>0</v>
      </c>
      <c r="T269" s="148">
        <f t="shared" si="93"/>
        <v>0</v>
      </c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R269" s="149" t="s">
        <v>198</v>
      </c>
      <c r="AT269" s="149" t="s">
        <v>132</v>
      </c>
      <c r="AU269" s="149" t="s">
        <v>137</v>
      </c>
      <c r="AY269" s="14" t="s">
        <v>130</v>
      </c>
      <c r="BE269" s="150">
        <f t="shared" si="94"/>
        <v>0</v>
      </c>
      <c r="BF269" s="150">
        <f t="shared" si="95"/>
        <v>0</v>
      </c>
      <c r="BG269" s="150">
        <f t="shared" si="96"/>
        <v>0</v>
      </c>
      <c r="BH269" s="150">
        <f t="shared" si="97"/>
        <v>0</v>
      </c>
      <c r="BI269" s="150">
        <f t="shared" si="98"/>
        <v>0</v>
      </c>
      <c r="BJ269" s="14" t="s">
        <v>137</v>
      </c>
      <c r="BK269" s="151">
        <f t="shared" si="99"/>
        <v>0</v>
      </c>
      <c r="BL269" s="14" t="s">
        <v>198</v>
      </c>
      <c r="BM269" s="149" t="s">
        <v>594</v>
      </c>
    </row>
    <row r="270" spans="1:65" s="2" customFormat="1" ht="24.2" customHeight="1">
      <c r="A270" s="29"/>
      <c r="B270" s="137"/>
      <c r="C270" s="138" t="s">
        <v>595</v>
      </c>
      <c r="D270" s="138" t="s">
        <v>132</v>
      </c>
      <c r="E270" s="139" t="s">
        <v>596</v>
      </c>
      <c r="F270" s="140" t="s">
        <v>597</v>
      </c>
      <c r="G270" s="141" t="s">
        <v>249</v>
      </c>
      <c r="H270" s="142">
        <v>3</v>
      </c>
      <c r="I270" s="143"/>
      <c r="J270" s="142">
        <f t="shared" si="90"/>
        <v>0</v>
      </c>
      <c r="K270" s="144"/>
      <c r="L270" s="30"/>
      <c r="M270" s="145" t="s">
        <v>1</v>
      </c>
      <c r="N270" s="146" t="s">
        <v>39</v>
      </c>
      <c r="O270" s="55"/>
      <c r="P270" s="147">
        <f t="shared" si="91"/>
        <v>0</v>
      </c>
      <c r="Q270" s="147">
        <v>0</v>
      </c>
      <c r="R270" s="147">
        <f t="shared" si="92"/>
        <v>0</v>
      </c>
      <c r="S270" s="147">
        <v>2.2599999999999999E-3</v>
      </c>
      <c r="T270" s="148">
        <f t="shared" si="93"/>
        <v>6.7799999999999996E-3</v>
      </c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R270" s="149" t="s">
        <v>198</v>
      </c>
      <c r="AT270" s="149" t="s">
        <v>132</v>
      </c>
      <c r="AU270" s="149" t="s">
        <v>137</v>
      </c>
      <c r="AY270" s="14" t="s">
        <v>130</v>
      </c>
      <c r="BE270" s="150">
        <f t="shared" si="94"/>
        <v>0</v>
      </c>
      <c r="BF270" s="150">
        <f t="shared" si="95"/>
        <v>0</v>
      </c>
      <c r="BG270" s="150">
        <f t="shared" si="96"/>
        <v>0</v>
      </c>
      <c r="BH270" s="150">
        <f t="shared" si="97"/>
        <v>0</v>
      </c>
      <c r="BI270" s="150">
        <f t="shared" si="98"/>
        <v>0</v>
      </c>
      <c r="BJ270" s="14" t="s">
        <v>137</v>
      </c>
      <c r="BK270" s="151">
        <f t="shared" si="99"/>
        <v>0</v>
      </c>
      <c r="BL270" s="14" t="s">
        <v>198</v>
      </c>
      <c r="BM270" s="149" t="s">
        <v>598</v>
      </c>
    </row>
    <row r="271" spans="1:65" s="2" customFormat="1" ht="24.2" customHeight="1">
      <c r="A271" s="29"/>
      <c r="B271" s="137"/>
      <c r="C271" s="138" t="s">
        <v>599</v>
      </c>
      <c r="D271" s="138" t="s">
        <v>132</v>
      </c>
      <c r="E271" s="139" t="s">
        <v>600</v>
      </c>
      <c r="F271" s="140" t="s">
        <v>601</v>
      </c>
      <c r="G271" s="141" t="s">
        <v>195</v>
      </c>
      <c r="H271" s="142">
        <v>2</v>
      </c>
      <c r="I271" s="143"/>
      <c r="J271" s="142">
        <f t="shared" si="90"/>
        <v>0</v>
      </c>
      <c r="K271" s="144"/>
      <c r="L271" s="30"/>
      <c r="M271" s="145" t="s">
        <v>1</v>
      </c>
      <c r="N271" s="146" t="s">
        <v>39</v>
      </c>
      <c r="O271" s="55"/>
      <c r="P271" s="147">
        <f t="shared" si="91"/>
        <v>0</v>
      </c>
      <c r="Q271" s="147">
        <v>0</v>
      </c>
      <c r="R271" s="147">
        <f t="shared" si="92"/>
        <v>0</v>
      </c>
      <c r="S271" s="147">
        <v>6.8999999999999997E-4</v>
      </c>
      <c r="T271" s="148">
        <f t="shared" si="93"/>
        <v>1.3799999999999999E-3</v>
      </c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R271" s="149" t="s">
        <v>198</v>
      </c>
      <c r="AT271" s="149" t="s">
        <v>132</v>
      </c>
      <c r="AU271" s="149" t="s">
        <v>137</v>
      </c>
      <c r="AY271" s="14" t="s">
        <v>130</v>
      </c>
      <c r="BE271" s="150">
        <f t="shared" si="94"/>
        <v>0</v>
      </c>
      <c r="BF271" s="150">
        <f t="shared" si="95"/>
        <v>0</v>
      </c>
      <c r="BG271" s="150">
        <f t="shared" si="96"/>
        <v>0</v>
      </c>
      <c r="BH271" s="150">
        <f t="shared" si="97"/>
        <v>0</v>
      </c>
      <c r="BI271" s="150">
        <f t="shared" si="98"/>
        <v>0</v>
      </c>
      <c r="BJ271" s="14" t="s">
        <v>137</v>
      </c>
      <c r="BK271" s="151">
        <f t="shared" si="99"/>
        <v>0</v>
      </c>
      <c r="BL271" s="14" t="s">
        <v>198</v>
      </c>
      <c r="BM271" s="149" t="s">
        <v>602</v>
      </c>
    </row>
    <row r="272" spans="1:65" s="2" customFormat="1" ht="24.2" customHeight="1">
      <c r="A272" s="29"/>
      <c r="B272" s="137"/>
      <c r="C272" s="138" t="s">
        <v>603</v>
      </c>
      <c r="D272" s="138" t="s">
        <v>132</v>
      </c>
      <c r="E272" s="139" t="s">
        <v>604</v>
      </c>
      <c r="F272" s="140" t="s">
        <v>605</v>
      </c>
      <c r="G272" s="141" t="s">
        <v>427</v>
      </c>
      <c r="H272" s="143"/>
      <c r="I272" s="143"/>
      <c r="J272" s="142">
        <f t="shared" si="90"/>
        <v>0</v>
      </c>
      <c r="K272" s="144"/>
      <c r="L272" s="30"/>
      <c r="M272" s="145" t="s">
        <v>1</v>
      </c>
      <c r="N272" s="146" t="s">
        <v>39</v>
      </c>
      <c r="O272" s="55"/>
      <c r="P272" s="147">
        <f t="shared" si="91"/>
        <v>0</v>
      </c>
      <c r="Q272" s="147">
        <v>0</v>
      </c>
      <c r="R272" s="147">
        <f t="shared" si="92"/>
        <v>0</v>
      </c>
      <c r="S272" s="147">
        <v>0</v>
      </c>
      <c r="T272" s="148">
        <f t="shared" si="93"/>
        <v>0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R272" s="149" t="s">
        <v>198</v>
      </c>
      <c r="AT272" s="149" t="s">
        <v>132</v>
      </c>
      <c r="AU272" s="149" t="s">
        <v>137</v>
      </c>
      <c r="AY272" s="14" t="s">
        <v>130</v>
      </c>
      <c r="BE272" s="150">
        <f t="shared" si="94"/>
        <v>0</v>
      </c>
      <c r="BF272" s="150">
        <f t="shared" si="95"/>
        <v>0</v>
      </c>
      <c r="BG272" s="150">
        <f t="shared" si="96"/>
        <v>0</v>
      </c>
      <c r="BH272" s="150">
        <f t="shared" si="97"/>
        <v>0</v>
      </c>
      <c r="BI272" s="150">
        <f t="shared" si="98"/>
        <v>0</v>
      </c>
      <c r="BJ272" s="14" t="s">
        <v>137</v>
      </c>
      <c r="BK272" s="151">
        <f t="shared" si="99"/>
        <v>0</v>
      </c>
      <c r="BL272" s="14" t="s">
        <v>198</v>
      </c>
      <c r="BM272" s="149" t="s">
        <v>606</v>
      </c>
    </row>
    <row r="273" spans="1:65" s="12" customFormat="1" ht="22.9" customHeight="1">
      <c r="B273" s="124"/>
      <c r="D273" s="125" t="s">
        <v>72</v>
      </c>
      <c r="E273" s="135" t="s">
        <v>607</v>
      </c>
      <c r="F273" s="135" t="s">
        <v>608</v>
      </c>
      <c r="I273" s="127"/>
      <c r="J273" s="136">
        <f>BK273</f>
        <v>0</v>
      </c>
      <c r="L273" s="124"/>
      <c r="M273" s="129"/>
      <c r="N273" s="130"/>
      <c r="O273" s="130"/>
      <c r="P273" s="131">
        <f>SUM(P274:P288)</f>
        <v>0</v>
      </c>
      <c r="Q273" s="130"/>
      <c r="R273" s="131">
        <f>SUM(R274:R288)</f>
        <v>0.55488199999999988</v>
      </c>
      <c r="S273" s="130"/>
      <c r="T273" s="132">
        <f>SUM(T274:T288)</f>
        <v>0</v>
      </c>
      <c r="AR273" s="125" t="s">
        <v>137</v>
      </c>
      <c r="AT273" s="133" t="s">
        <v>72</v>
      </c>
      <c r="AU273" s="133" t="s">
        <v>81</v>
      </c>
      <c r="AY273" s="125" t="s">
        <v>130</v>
      </c>
      <c r="BK273" s="134">
        <f>SUM(BK274:BK288)</f>
        <v>0</v>
      </c>
    </row>
    <row r="274" spans="1:65" s="2" customFormat="1" ht="14.45" customHeight="1">
      <c r="A274" s="29"/>
      <c r="B274" s="137"/>
      <c r="C274" s="138" t="s">
        <v>609</v>
      </c>
      <c r="D274" s="138" t="s">
        <v>132</v>
      </c>
      <c r="E274" s="139" t="s">
        <v>610</v>
      </c>
      <c r="F274" s="140" t="s">
        <v>611</v>
      </c>
      <c r="G274" s="141" t="s">
        <v>249</v>
      </c>
      <c r="H274" s="142">
        <v>26</v>
      </c>
      <c r="I274" s="143"/>
      <c r="J274" s="142">
        <f t="shared" ref="J274:J288" si="100">ROUND(I274*H274,3)</f>
        <v>0</v>
      </c>
      <c r="K274" s="144"/>
      <c r="L274" s="30"/>
      <c r="M274" s="145" t="s">
        <v>1</v>
      </c>
      <c r="N274" s="146" t="s">
        <v>39</v>
      </c>
      <c r="O274" s="55"/>
      <c r="P274" s="147">
        <f t="shared" ref="P274:P288" si="101">O274*H274</f>
        <v>0</v>
      </c>
      <c r="Q274" s="147">
        <v>1.8000000000000001E-4</v>
      </c>
      <c r="R274" s="147">
        <f t="shared" ref="R274:R288" si="102">Q274*H274</f>
        <v>4.6800000000000001E-3</v>
      </c>
      <c r="S274" s="147">
        <v>0</v>
      </c>
      <c r="T274" s="148">
        <f t="shared" ref="T274:T288" si="103">S274*H274</f>
        <v>0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R274" s="149" t="s">
        <v>198</v>
      </c>
      <c r="AT274" s="149" t="s">
        <v>132</v>
      </c>
      <c r="AU274" s="149" t="s">
        <v>137</v>
      </c>
      <c r="AY274" s="14" t="s">
        <v>130</v>
      </c>
      <c r="BE274" s="150">
        <f t="shared" ref="BE274:BE288" si="104">IF(N274="základná",J274,0)</f>
        <v>0</v>
      </c>
      <c r="BF274" s="150">
        <f t="shared" ref="BF274:BF288" si="105">IF(N274="znížená",J274,0)</f>
        <v>0</v>
      </c>
      <c r="BG274" s="150">
        <f t="shared" ref="BG274:BG288" si="106">IF(N274="zákl. prenesená",J274,0)</f>
        <v>0</v>
      </c>
      <c r="BH274" s="150">
        <f t="shared" ref="BH274:BH288" si="107">IF(N274="zníž. prenesená",J274,0)</f>
        <v>0</v>
      </c>
      <c r="BI274" s="150">
        <f t="shared" ref="BI274:BI288" si="108">IF(N274="nulová",J274,0)</f>
        <v>0</v>
      </c>
      <c r="BJ274" s="14" t="s">
        <v>137</v>
      </c>
      <c r="BK274" s="151">
        <f t="shared" ref="BK274:BK288" si="109">ROUND(I274*H274,3)</f>
        <v>0</v>
      </c>
      <c r="BL274" s="14" t="s">
        <v>198</v>
      </c>
      <c r="BM274" s="149" t="s">
        <v>612</v>
      </c>
    </row>
    <row r="275" spans="1:65" s="2" customFormat="1" ht="14.45" customHeight="1">
      <c r="A275" s="29"/>
      <c r="B275" s="137"/>
      <c r="C275" s="152" t="s">
        <v>613</v>
      </c>
      <c r="D275" s="152" t="s">
        <v>400</v>
      </c>
      <c r="E275" s="153" t="s">
        <v>614</v>
      </c>
      <c r="F275" s="154" t="s">
        <v>615</v>
      </c>
      <c r="G275" s="155" t="s">
        <v>195</v>
      </c>
      <c r="H275" s="156">
        <v>2</v>
      </c>
      <c r="I275" s="157"/>
      <c r="J275" s="156">
        <f t="shared" si="100"/>
        <v>0</v>
      </c>
      <c r="K275" s="158"/>
      <c r="L275" s="159"/>
      <c r="M275" s="160" t="s">
        <v>1</v>
      </c>
      <c r="N275" s="161" t="s">
        <v>39</v>
      </c>
      <c r="O275" s="55"/>
      <c r="P275" s="147">
        <f t="shared" si="101"/>
        <v>0</v>
      </c>
      <c r="Q275" s="147">
        <v>3.7999999999999999E-2</v>
      </c>
      <c r="R275" s="147">
        <f t="shared" si="102"/>
        <v>7.5999999999999998E-2</v>
      </c>
      <c r="S275" s="147">
        <v>0</v>
      </c>
      <c r="T275" s="148">
        <f t="shared" si="103"/>
        <v>0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R275" s="149" t="s">
        <v>263</v>
      </c>
      <c r="AT275" s="149" t="s">
        <v>400</v>
      </c>
      <c r="AU275" s="149" t="s">
        <v>137</v>
      </c>
      <c r="AY275" s="14" t="s">
        <v>130</v>
      </c>
      <c r="BE275" s="150">
        <f t="shared" si="104"/>
        <v>0</v>
      </c>
      <c r="BF275" s="150">
        <f t="shared" si="105"/>
        <v>0</v>
      </c>
      <c r="BG275" s="150">
        <f t="shared" si="106"/>
        <v>0</v>
      </c>
      <c r="BH275" s="150">
        <f t="shared" si="107"/>
        <v>0</v>
      </c>
      <c r="BI275" s="150">
        <f t="shared" si="108"/>
        <v>0</v>
      </c>
      <c r="BJ275" s="14" t="s">
        <v>137</v>
      </c>
      <c r="BK275" s="151">
        <f t="shared" si="109"/>
        <v>0</v>
      </c>
      <c r="BL275" s="14" t="s">
        <v>198</v>
      </c>
      <c r="BM275" s="149" t="s">
        <v>616</v>
      </c>
    </row>
    <row r="276" spans="1:65" s="2" customFormat="1" ht="24.2" customHeight="1">
      <c r="A276" s="29"/>
      <c r="B276" s="137"/>
      <c r="C276" s="152" t="s">
        <v>617</v>
      </c>
      <c r="D276" s="152" t="s">
        <v>400</v>
      </c>
      <c r="E276" s="153" t="s">
        <v>618</v>
      </c>
      <c r="F276" s="154" t="s">
        <v>619</v>
      </c>
      <c r="G276" s="155" t="s">
        <v>195</v>
      </c>
      <c r="H276" s="156">
        <v>5</v>
      </c>
      <c r="I276" s="157"/>
      <c r="J276" s="156">
        <f t="shared" si="100"/>
        <v>0</v>
      </c>
      <c r="K276" s="158"/>
      <c r="L276" s="159"/>
      <c r="M276" s="160" t="s">
        <v>1</v>
      </c>
      <c r="N276" s="161" t="s">
        <v>39</v>
      </c>
      <c r="O276" s="55"/>
      <c r="P276" s="147">
        <f t="shared" si="101"/>
        <v>0</v>
      </c>
      <c r="Q276" s="147">
        <v>0</v>
      </c>
      <c r="R276" s="147">
        <f t="shared" si="102"/>
        <v>0</v>
      </c>
      <c r="S276" s="147">
        <v>0</v>
      </c>
      <c r="T276" s="148">
        <f t="shared" si="103"/>
        <v>0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R276" s="149" t="s">
        <v>263</v>
      </c>
      <c r="AT276" s="149" t="s">
        <v>400</v>
      </c>
      <c r="AU276" s="149" t="s">
        <v>137</v>
      </c>
      <c r="AY276" s="14" t="s">
        <v>130</v>
      </c>
      <c r="BE276" s="150">
        <f t="shared" si="104"/>
        <v>0</v>
      </c>
      <c r="BF276" s="150">
        <f t="shared" si="105"/>
        <v>0</v>
      </c>
      <c r="BG276" s="150">
        <f t="shared" si="106"/>
        <v>0</v>
      </c>
      <c r="BH276" s="150">
        <f t="shared" si="107"/>
        <v>0</v>
      </c>
      <c r="BI276" s="150">
        <f t="shared" si="108"/>
        <v>0</v>
      </c>
      <c r="BJ276" s="14" t="s">
        <v>137</v>
      </c>
      <c r="BK276" s="151">
        <f t="shared" si="109"/>
        <v>0</v>
      </c>
      <c r="BL276" s="14" t="s">
        <v>198</v>
      </c>
      <c r="BM276" s="149" t="s">
        <v>620</v>
      </c>
    </row>
    <row r="277" spans="1:65" s="2" customFormat="1" ht="14.45" customHeight="1">
      <c r="A277" s="29"/>
      <c r="B277" s="137"/>
      <c r="C277" s="152" t="s">
        <v>621</v>
      </c>
      <c r="D277" s="152" t="s">
        <v>400</v>
      </c>
      <c r="E277" s="153" t="s">
        <v>622</v>
      </c>
      <c r="F277" s="154" t="s">
        <v>623</v>
      </c>
      <c r="G277" s="155" t="s">
        <v>195</v>
      </c>
      <c r="H277" s="156">
        <v>2</v>
      </c>
      <c r="I277" s="157"/>
      <c r="J277" s="156">
        <f t="shared" si="100"/>
        <v>0</v>
      </c>
      <c r="K277" s="158"/>
      <c r="L277" s="159"/>
      <c r="M277" s="160" t="s">
        <v>1</v>
      </c>
      <c r="N277" s="161" t="s">
        <v>39</v>
      </c>
      <c r="O277" s="55"/>
      <c r="P277" s="147">
        <f t="shared" si="101"/>
        <v>0</v>
      </c>
      <c r="Q277" s="147">
        <v>6.5000000000000002E-2</v>
      </c>
      <c r="R277" s="147">
        <f t="shared" si="102"/>
        <v>0.13</v>
      </c>
      <c r="S277" s="147">
        <v>0</v>
      </c>
      <c r="T277" s="148">
        <f t="shared" si="103"/>
        <v>0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R277" s="149" t="s">
        <v>263</v>
      </c>
      <c r="AT277" s="149" t="s">
        <v>400</v>
      </c>
      <c r="AU277" s="149" t="s">
        <v>137</v>
      </c>
      <c r="AY277" s="14" t="s">
        <v>130</v>
      </c>
      <c r="BE277" s="150">
        <f t="shared" si="104"/>
        <v>0</v>
      </c>
      <c r="BF277" s="150">
        <f t="shared" si="105"/>
        <v>0</v>
      </c>
      <c r="BG277" s="150">
        <f t="shared" si="106"/>
        <v>0</v>
      </c>
      <c r="BH277" s="150">
        <f t="shared" si="107"/>
        <v>0</v>
      </c>
      <c r="BI277" s="150">
        <f t="shared" si="108"/>
        <v>0</v>
      </c>
      <c r="BJ277" s="14" t="s">
        <v>137</v>
      </c>
      <c r="BK277" s="151">
        <f t="shared" si="109"/>
        <v>0</v>
      </c>
      <c r="BL277" s="14" t="s">
        <v>198</v>
      </c>
      <c r="BM277" s="149" t="s">
        <v>624</v>
      </c>
    </row>
    <row r="278" spans="1:65" s="2" customFormat="1" ht="14.45" customHeight="1">
      <c r="A278" s="29"/>
      <c r="B278" s="137"/>
      <c r="C278" s="138" t="s">
        <v>625</v>
      </c>
      <c r="D278" s="138" t="s">
        <v>132</v>
      </c>
      <c r="E278" s="139" t="s">
        <v>626</v>
      </c>
      <c r="F278" s="140" t="s">
        <v>627</v>
      </c>
      <c r="G278" s="141" t="s">
        <v>249</v>
      </c>
      <c r="H278" s="142">
        <v>12.8</v>
      </c>
      <c r="I278" s="143"/>
      <c r="J278" s="142">
        <f t="shared" si="100"/>
        <v>0</v>
      </c>
      <c r="K278" s="144"/>
      <c r="L278" s="30"/>
      <c r="M278" s="145" t="s">
        <v>1</v>
      </c>
      <c r="N278" s="146" t="s">
        <v>39</v>
      </c>
      <c r="O278" s="55"/>
      <c r="P278" s="147">
        <f t="shared" si="101"/>
        <v>0</v>
      </c>
      <c r="Q278" s="147">
        <v>4.2000000000000002E-4</v>
      </c>
      <c r="R278" s="147">
        <f t="shared" si="102"/>
        <v>5.3760000000000006E-3</v>
      </c>
      <c r="S278" s="147">
        <v>0</v>
      </c>
      <c r="T278" s="148">
        <f t="shared" si="103"/>
        <v>0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R278" s="149" t="s">
        <v>198</v>
      </c>
      <c r="AT278" s="149" t="s">
        <v>132</v>
      </c>
      <c r="AU278" s="149" t="s">
        <v>137</v>
      </c>
      <c r="AY278" s="14" t="s">
        <v>130</v>
      </c>
      <c r="BE278" s="150">
        <f t="shared" si="104"/>
        <v>0</v>
      </c>
      <c r="BF278" s="150">
        <f t="shared" si="105"/>
        <v>0</v>
      </c>
      <c r="BG278" s="150">
        <f t="shared" si="106"/>
        <v>0</v>
      </c>
      <c r="BH278" s="150">
        <f t="shared" si="107"/>
        <v>0</v>
      </c>
      <c r="BI278" s="150">
        <f t="shared" si="108"/>
        <v>0</v>
      </c>
      <c r="BJ278" s="14" t="s">
        <v>137</v>
      </c>
      <c r="BK278" s="151">
        <f t="shared" si="109"/>
        <v>0</v>
      </c>
      <c r="BL278" s="14" t="s">
        <v>198</v>
      </c>
      <c r="BM278" s="149" t="s">
        <v>628</v>
      </c>
    </row>
    <row r="279" spans="1:65" s="2" customFormat="1" ht="24.2" customHeight="1">
      <c r="A279" s="29"/>
      <c r="B279" s="137"/>
      <c r="C279" s="152" t="s">
        <v>629</v>
      </c>
      <c r="D279" s="152" t="s">
        <v>400</v>
      </c>
      <c r="E279" s="153" t="s">
        <v>630</v>
      </c>
      <c r="F279" s="154" t="s">
        <v>631</v>
      </c>
      <c r="G279" s="155" t="s">
        <v>195</v>
      </c>
      <c r="H279" s="156">
        <v>1</v>
      </c>
      <c r="I279" s="157"/>
      <c r="J279" s="156">
        <f t="shared" si="100"/>
        <v>0</v>
      </c>
      <c r="K279" s="158"/>
      <c r="L279" s="159"/>
      <c r="M279" s="160" t="s">
        <v>1</v>
      </c>
      <c r="N279" s="161" t="s">
        <v>39</v>
      </c>
      <c r="O279" s="55"/>
      <c r="P279" s="147">
        <f t="shared" si="101"/>
        <v>0</v>
      </c>
      <c r="Q279" s="147">
        <v>0</v>
      </c>
      <c r="R279" s="147">
        <f t="shared" si="102"/>
        <v>0</v>
      </c>
      <c r="S279" s="147">
        <v>0</v>
      </c>
      <c r="T279" s="148">
        <f t="shared" si="103"/>
        <v>0</v>
      </c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R279" s="149" t="s">
        <v>263</v>
      </c>
      <c r="AT279" s="149" t="s">
        <v>400</v>
      </c>
      <c r="AU279" s="149" t="s">
        <v>137</v>
      </c>
      <c r="AY279" s="14" t="s">
        <v>130</v>
      </c>
      <c r="BE279" s="150">
        <f t="shared" si="104"/>
        <v>0</v>
      </c>
      <c r="BF279" s="150">
        <f t="shared" si="105"/>
        <v>0</v>
      </c>
      <c r="BG279" s="150">
        <f t="shared" si="106"/>
        <v>0</v>
      </c>
      <c r="BH279" s="150">
        <f t="shared" si="107"/>
        <v>0</v>
      </c>
      <c r="BI279" s="150">
        <f t="shared" si="108"/>
        <v>0</v>
      </c>
      <c r="BJ279" s="14" t="s">
        <v>137</v>
      </c>
      <c r="BK279" s="151">
        <f t="shared" si="109"/>
        <v>0</v>
      </c>
      <c r="BL279" s="14" t="s">
        <v>198</v>
      </c>
      <c r="BM279" s="149" t="s">
        <v>632</v>
      </c>
    </row>
    <row r="280" spans="1:65" s="2" customFormat="1" ht="24.2" customHeight="1">
      <c r="A280" s="29"/>
      <c r="B280" s="137"/>
      <c r="C280" s="152" t="s">
        <v>633</v>
      </c>
      <c r="D280" s="152" t="s">
        <v>400</v>
      </c>
      <c r="E280" s="153" t="s">
        <v>634</v>
      </c>
      <c r="F280" s="154" t="s">
        <v>635</v>
      </c>
      <c r="G280" s="155" t="s">
        <v>195</v>
      </c>
      <c r="H280" s="156">
        <v>1</v>
      </c>
      <c r="I280" s="157"/>
      <c r="J280" s="156">
        <f t="shared" si="100"/>
        <v>0</v>
      </c>
      <c r="K280" s="158"/>
      <c r="L280" s="159"/>
      <c r="M280" s="160" t="s">
        <v>1</v>
      </c>
      <c r="N280" s="161" t="s">
        <v>39</v>
      </c>
      <c r="O280" s="55"/>
      <c r="P280" s="147">
        <f t="shared" si="101"/>
        <v>0</v>
      </c>
      <c r="Q280" s="147">
        <v>0</v>
      </c>
      <c r="R280" s="147">
        <f t="shared" si="102"/>
        <v>0</v>
      </c>
      <c r="S280" s="147">
        <v>0</v>
      </c>
      <c r="T280" s="148">
        <f t="shared" si="103"/>
        <v>0</v>
      </c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R280" s="149" t="s">
        <v>263</v>
      </c>
      <c r="AT280" s="149" t="s">
        <v>400</v>
      </c>
      <c r="AU280" s="149" t="s">
        <v>137</v>
      </c>
      <c r="AY280" s="14" t="s">
        <v>130</v>
      </c>
      <c r="BE280" s="150">
        <f t="shared" si="104"/>
        <v>0</v>
      </c>
      <c r="BF280" s="150">
        <f t="shared" si="105"/>
        <v>0</v>
      </c>
      <c r="BG280" s="150">
        <f t="shared" si="106"/>
        <v>0</v>
      </c>
      <c r="BH280" s="150">
        <f t="shared" si="107"/>
        <v>0</v>
      </c>
      <c r="BI280" s="150">
        <f t="shared" si="108"/>
        <v>0</v>
      </c>
      <c r="BJ280" s="14" t="s">
        <v>137</v>
      </c>
      <c r="BK280" s="151">
        <f t="shared" si="109"/>
        <v>0</v>
      </c>
      <c r="BL280" s="14" t="s">
        <v>198</v>
      </c>
      <c r="BM280" s="149" t="s">
        <v>636</v>
      </c>
    </row>
    <row r="281" spans="1:65" s="2" customFormat="1" ht="24.2" customHeight="1">
      <c r="A281" s="29"/>
      <c r="B281" s="137"/>
      <c r="C281" s="138" t="s">
        <v>637</v>
      </c>
      <c r="D281" s="138" t="s">
        <v>132</v>
      </c>
      <c r="E281" s="139" t="s">
        <v>638</v>
      </c>
      <c r="F281" s="140" t="s">
        <v>639</v>
      </c>
      <c r="G281" s="141" t="s">
        <v>195</v>
      </c>
      <c r="H281" s="142">
        <v>8</v>
      </c>
      <c r="I281" s="143"/>
      <c r="J281" s="142">
        <f t="shared" si="100"/>
        <v>0</v>
      </c>
      <c r="K281" s="144"/>
      <c r="L281" s="30"/>
      <c r="M281" s="145" t="s">
        <v>1</v>
      </c>
      <c r="N281" s="146" t="s">
        <v>39</v>
      </c>
      <c r="O281" s="55"/>
      <c r="P281" s="147">
        <f t="shared" si="101"/>
        <v>0</v>
      </c>
      <c r="Q281" s="147">
        <v>0</v>
      </c>
      <c r="R281" s="147">
        <f t="shared" si="102"/>
        <v>0</v>
      </c>
      <c r="S281" s="147">
        <v>0</v>
      </c>
      <c r="T281" s="148">
        <f t="shared" si="103"/>
        <v>0</v>
      </c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R281" s="149" t="s">
        <v>198</v>
      </c>
      <c r="AT281" s="149" t="s">
        <v>132</v>
      </c>
      <c r="AU281" s="149" t="s">
        <v>137</v>
      </c>
      <c r="AY281" s="14" t="s">
        <v>130</v>
      </c>
      <c r="BE281" s="150">
        <f t="shared" si="104"/>
        <v>0</v>
      </c>
      <c r="BF281" s="150">
        <f t="shared" si="105"/>
        <v>0</v>
      </c>
      <c r="BG281" s="150">
        <f t="shared" si="106"/>
        <v>0</v>
      </c>
      <c r="BH281" s="150">
        <f t="shared" si="107"/>
        <v>0</v>
      </c>
      <c r="BI281" s="150">
        <f t="shared" si="108"/>
        <v>0</v>
      </c>
      <c r="BJ281" s="14" t="s">
        <v>137</v>
      </c>
      <c r="BK281" s="151">
        <f t="shared" si="109"/>
        <v>0</v>
      </c>
      <c r="BL281" s="14" t="s">
        <v>198</v>
      </c>
      <c r="BM281" s="149" t="s">
        <v>640</v>
      </c>
    </row>
    <row r="282" spans="1:65" s="2" customFormat="1" ht="24.2" customHeight="1">
      <c r="A282" s="29"/>
      <c r="B282" s="137"/>
      <c r="C282" s="152" t="s">
        <v>641</v>
      </c>
      <c r="D282" s="152" t="s">
        <v>400</v>
      </c>
      <c r="E282" s="153" t="s">
        <v>642</v>
      </c>
      <c r="F282" s="154" t="s">
        <v>643</v>
      </c>
      <c r="G282" s="155" t="s">
        <v>195</v>
      </c>
      <c r="H282" s="156">
        <v>8</v>
      </c>
      <c r="I282" s="157"/>
      <c r="J282" s="156">
        <f t="shared" si="100"/>
        <v>0</v>
      </c>
      <c r="K282" s="158"/>
      <c r="L282" s="159"/>
      <c r="M282" s="160" t="s">
        <v>1</v>
      </c>
      <c r="N282" s="161" t="s">
        <v>39</v>
      </c>
      <c r="O282" s="55"/>
      <c r="P282" s="147">
        <f t="shared" si="101"/>
        <v>0</v>
      </c>
      <c r="Q282" s="147">
        <v>1E-3</v>
      </c>
      <c r="R282" s="147">
        <f t="shared" si="102"/>
        <v>8.0000000000000002E-3</v>
      </c>
      <c r="S282" s="147">
        <v>0</v>
      </c>
      <c r="T282" s="148">
        <f t="shared" si="103"/>
        <v>0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R282" s="149" t="s">
        <v>263</v>
      </c>
      <c r="AT282" s="149" t="s">
        <v>400</v>
      </c>
      <c r="AU282" s="149" t="s">
        <v>137</v>
      </c>
      <c r="AY282" s="14" t="s">
        <v>130</v>
      </c>
      <c r="BE282" s="150">
        <f t="shared" si="104"/>
        <v>0</v>
      </c>
      <c r="BF282" s="150">
        <f t="shared" si="105"/>
        <v>0</v>
      </c>
      <c r="BG282" s="150">
        <f t="shared" si="106"/>
        <v>0</v>
      </c>
      <c r="BH282" s="150">
        <f t="shared" si="107"/>
        <v>0</v>
      </c>
      <c r="BI282" s="150">
        <f t="shared" si="108"/>
        <v>0</v>
      </c>
      <c r="BJ282" s="14" t="s">
        <v>137</v>
      </c>
      <c r="BK282" s="151">
        <f t="shared" si="109"/>
        <v>0</v>
      </c>
      <c r="BL282" s="14" t="s">
        <v>198</v>
      </c>
      <c r="BM282" s="149" t="s">
        <v>644</v>
      </c>
    </row>
    <row r="283" spans="1:65" s="2" customFormat="1" ht="24.2" customHeight="1">
      <c r="A283" s="29"/>
      <c r="B283" s="137"/>
      <c r="C283" s="152" t="s">
        <v>645</v>
      </c>
      <c r="D283" s="152" t="s">
        <v>400</v>
      </c>
      <c r="E283" s="153" t="s">
        <v>646</v>
      </c>
      <c r="F283" s="154" t="s">
        <v>647</v>
      </c>
      <c r="G283" s="155" t="s">
        <v>195</v>
      </c>
      <c r="H283" s="156">
        <v>8</v>
      </c>
      <c r="I283" s="157"/>
      <c r="J283" s="156">
        <f t="shared" si="100"/>
        <v>0</v>
      </c>
      <c r="K283" s="158"/>
      <c r="L283" s="159"/>
      <c r="M283" s="160" t="s">
        <v>1</v>
      </c>
      <c r="N283" s="161" t="s">
        <v>39</v>
      </c>
      <c r="O283" s="55"/>
      <c r="P283" s="147">
        <f t="shared" si="101"/>
        <v>0</v>
      </c>
      <c r="Q283" s="147">
        <v>2.5000000000000001E-2</v>
      </c>
      <c r="R283" s="147">
        <f t="shared" si="102"/>
        <v>0.2</v>
      </c>
      <c r="S283" s="147">
        <v>0</v>
      </c>
      <c r="T283" s="148">
        <f t="shared" si="103"/>
        <v>0</v>
      </c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R283" s="149" t="s">
        <v>263</v>
      </c>
      <c r="AT283" s="149" t="s">
        <v>400</v>
      </c>
      <c r="AU283" s="149" t="s">
        <v>137</v>
      </c>
      <c r="AY283" s="14" t="s">
        <v>130</v>
      </c>
      <c r="BE283" s="150">
        <f t="shared" si="104"/>
        <v>0</v>
      </c>
      <c r="BF283" s="150">
        <f t="shared" si="105"/>
        <v>0</v>
      </c>
      <c r="BG283" s="150">
        <f t="shared" si="106"/>
        <v>0</v>
      </c>
      <c r="BH283" s="150">
        <f t="shared" si="107"/>
        <v>0</v>
      </c>
      <c r="BI283" s="150">
        <f t="shared" si="108"/>
        <v>0</v>
      </c>
      <c r="BJ283" s="14" t="s">
        <v>137</v>
      </c>
      <c r="BK283" s="151">
        <f t="shared" si="109"/>
        <v>0</v>
      </c>
      <c r="BL283" s="14" t="s">
        <v>198</v>
      </c>
      <c r="BM283" s="149" t="s">
        <v>648</v>
      </c>
    </row>
    <row r="284" spans="1:65" s="2" customFormat="1" ht="24.2" customHeight="1">
      <c r="A284" s="29"/>
      <c r="B284" s="137"/>
      <c r="C284" s="138" t="s">
        <v>649</v>
      </c>
      <c r="D284" s="138" t="s">
        <v>132</v>
      </c>
      <c r="E284" s="139" t="s">
        <v>650</v>
      </c>
      <c r="F284" s="140" t="s">
        <v>651</v>
      </c>
      <c r="G284" s="141" t="s">
        <v>195</v>
      </c>
      <c r="H284" s="142">
        <v>7</v>
      </c>
      <c r="I284" s="143"/>
      <c r="J284" s="142">
        <f t="shared" si="100"/>
        <v>0</v>
      </c>
      <c r="K284" s="144"/>
      <c r="L284" s="30"/>
      <c r="M284" s="145" t="s">
        <v>1</v>
      </c>
      <c r="N284" s="146" t="s">
        <v>39</v>
      </c>
      <c r="O284" s="55"/>
      <c r="P284" s="147">
        <f t="shared" si="101"/>
        <v>0</v>
      </c>
      <c r="Q284" s="147">
        <v>2.5000000000000001E-4</v>
      </c>
      <c r="R284" s="147">
        <f t="shared" si="102"/>
        <v>1.75E-3</v>
      </c>
      <c r="S284" s="147">
        <v>0</v>
      </c>
      <c r="T284" s="148">
        <f t="shared" si="103"/>
        <v>0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R284" s="149" t="s">
        <v>198</v>
      </c>
      <c r="AT284" s="149" t="s">
        <v>132</v>
      </c>
      <c r="AU284" s="149" t="s">
        <v>137</v>
      </c>
      <c r="AY284" s="14" t="s">
        <v>130</v>
      </c>
      <c r="BE284" s="150">
        <f t="shared" si="104"/>
        <v>0</v>
      </c>
      <c r="BF284" s="150">
        <f t="shared" si="105"/>
        <v>0</v>
      </c>
      <c r="BG284" s="150">
        <f t="shared" si="106"/>
        <v>0</v>
      </c>
      <c r="BH284" s="150">
        <f t="shared" si="107"/>
        <v>0</v>
      </c>
      <c r="BI284" s="150">
        <f t="shared" si="108"/>
        <v>0</v>
      </c>
      <c r="BJ284" s="14" t="s">
        <v>137</v>
      </c>
      <c r="BK284" s="151">
        <f t="shared" si="109"/>
        <v>0</v>
      </c>
      <c r="BL284" s="14" t="s">
        <v>198</v>
      </c>
      <c r="BM284" s="149" t="s">
        <v>652</v>
      </c>
    </row>
    <row r="285" spans="1:65" s="2" customFormat="1" ht="37.9" customHeight="1">
      <c r="A285" s="29"/>
      <c r="B285" s="137"/>
      <c r="C285" s="152" t="s">
        <v>653</v>
      </c>
      <c r="D285" s="152" t="s">
        <v>400</v>
      </c>
      <c r="E285" s="153" t="s">
        <v>654</v>
      </c>
      <c r="F285" s="154" t="s">
        <v>655</v>
      </c>
      <c r="G285" s="155" t="s">
        <v>249</v>
      </c>
      <c r="H285" s="156">
        <v>7.4</v>
      </c>
      <c r="I285" s="157"/>
      <c r="J285" s="156">
        <f t="shared" si="100"/>
        <v>0</v>
      </c>
      <c r="K285" s="158"/>
      <c r="L285" s="159"/>
      <c r="M285" s="160" t="s">
        <v>1</v>
      </c>
      <c r="N285" s="161" t="s">
        <v>39</v>
      </c>
      <c r="O285" s="55"/>
      <c r="P285" s="147">
        <f t="shared" si="101"/>
        <v>0</v>
      </c>
      <c r="Q285" s="147">
        <v>7.3999999999999999E-4</v>
      </c>
      <c r="R285" s="147">
        <f t="shared" si="102"/>
        <v>5.476E-3</v>
      </c>
      <c r="S285" s="147">
        <v>0</v>
      </c>
      <c r="T285" s="148">
        <f t="shared" si="103"/>
        <v>0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R285" s="149" t="s">
        <v>263</v>
      </c>
      <c r="AT285" s="149" t="s">
        <v>400</v>
      </c>
      <c r="AU285" s="149" t="s">
        <v>137</v>
      </c>
      <c r="AY285" s="14" t="s">
        <v>130</v>
      </c>
      <c r="BE285" s="150">
        <f t="shared" si="104"/>
        <v>0</v>
      </c>
      <c r="BF285" s="150">
        <f t="shared" si="105"/>
        <v>0</v>
      </c>
      <c r="BG285" s="150">
        <f t="shared" si="106"/>
        <v>0</v>
      </c>
      <c r="BH285" s="150">
        <f t="shared" si="107"/>
        <v>0</v>
      </c>
      <c r="BI285" s="150">
        <f t="shared" si="108"/>
        <v>0</v>
      </c>
      <c r="BJ285" s="14" t="s">
        <v>137</v>
      </c>
      <c r="BK285" s="151">
        <f t="shared" si="109"/>
        <v>0</v>
      </c>
      <c r="BL285" s="14" t="s">
        <v>198</v>
      </c>
      <c r="BM285" s="149" t="s">
        <v>656</v>
      </c>
    </row>
    <row r="286" spans="1:65" s="2" customFormat="1" ht="14.45" customHeight="1">
      <c r="A286" s="29"/>
      <c r="B286" s="137"/>
      <c r="C286" s="138" t="s">
        <v>657</v>
      </c>
      <c r="D286" s="138" t="s">
        <v>132</v>
      </c>
      <c r="E286" s="139" t="s">
        <v>658</v>
      </c>
      <c r="F286" s="140" t="s">
        <v>659</v>
      </c>
      <c r="G286" s="141" t="s">
        <v>195</v>
      </c>
      <c r="H286" s="142">
        <v>8</v>
      </c>
      <c r="I286" s="143"/>
      <c r="J286" s="142">
        <f t="shared" si="100"/>
        <v>0</v>
      </c>
      <c r="K286" s="144"/>
      <c r="L286" s="30"/>
      <c r="M286" s="145" t="s">
        <v>1</v>
      </c>
      <c r="N286" s="146" t="s">
        <v>39</v>
      </c>
      <c r="O286" s="55"/>
      <c r="P286" s="147">
        <f t="shared" si="101"/>
        <v>0</v>
      </c>
      <c r="Q286" s="147">
        <v>4.4999999999999999E-4</v>
      </c>
      <c r="R286" s="147">
        <f t="shared" si="102"/>
        <v>3.5999999999999999E-3</v>
      </c>
      <c r="S286" s="147">
        <v>0</v>
      </c>
      <c r="T286" s="148">
        <f t="shared" si="103"/>
        <v>0</v>
      </c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R286" s="149" t="s">
        <v>198</v>
      </c>
      <c r="AT286" s="149" t="s">
        <v>132</v>
      </c>
      <c r="AU286" s="149" t="s">
        <v>137</v>
      </c>
      <c r="AY286" s="14" t="s">
        <v>130</v>
      </c>
      <c r="BE286" s="150">
        <f t="shared" si="104"/>
        <v>0</v>
      </c>
      <c r="BF286" s="150">
        <f t="shared" si="105"/>
        <v>0</v>
      </c>
      <c r="BG286" s="150">
        <f t="shared" si="106"/>
        <v>0</v>
      </c>
      <c r="BH286" s="150">
        <f t="shared" si="107"/>
        <v>0</v>
      </c>
      <c r="BI286" s="150">
        <f t="shared" si="108"/>
        <v>0</v>
      </c>
      <c r="BJ286" s="14" t="s">
        <v>137</v>
      </c>
      <c r="BK286" s="151">
        <f t="shared" si="109"/>
        <v>0</v>
      </c>
      <c r="BL286" s="14" t="s">
        <v>198</v>
      </c>
      <c r="BM286" s="149" t="s">
        <v>660</v>
      </c>
    </row>
    <row r="287" spans="1:65" s="2" customFormat="1" ht="37.9" customHeight="1">
      <c r="A287" s="29"/>
      <c r="B287" s="137"/>
      <c r="C287" s="152" t="s">
        <v>661</v>
      </c>
      <c r="D287" s="152" t="s">
        <v>400</v>
      </c>
      <c r="E287" s="153" t="s">
        <v>662</v>
      </c>
      <c r="F287" s="154" t="s">
        <v>663</v>
      </c>
      <c r="G287" s="155" t="s">
        <v>195</v>
      </c>
      <c r="H287" s="156">
        <v>8</v>
      </c>
      <c r="I287" s="157"/>
      <c r="J287" s="156">
        <f t="shared" si="100"/>
        <v>0</v>
      </c>
      <c r="K287" s="158"/>
      <c r="L287" s="159"/>
      <c r="M287" s="160" t="s">
        <v>1</v>
      </c>
      <c r="N287" s="161" t="s">
        <v>39</v>
      </c>
      <c r="O287" s="55"/>
      <c r="P287" s="147">
        <f t="shared" si="101"/>
        <v>0</v>
      </c>
      <c r="Q287" s="147">
        <v>1.4999999999999999E-2</v>
      </c>
      <c r="R287" s="147">
        <f t="shared" si="102"/>
        <v>0.12</v>
      </c>
      <c r="S287" s="147">
        <v>0</v>
      </c>
      <c r="T287" s="148">
        <f t="shared" si="103"/>
        <v>0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R287" s="149" t="s">
        <v>263</v>
      </c>
      <c r="AT287" s="149" t="s">
        <v>400</v>
      </c>
      <c r="AU287" s="149" t="s">
        <v>137</v>
      </c>
      <c r="AY287" s="14" t="s">
        <v>130</v>
      </c>
      <c r="BE287" s="150">
        <f t="shared" si="104"/>
        <v>0</v>
      </c>
      <c r="BF287" s="150">
        <f t="shared" si="105"/>
        <v>0</v>
      </c>
      <c r="BG287" s="150">
        <f t="shared" si="106"/>
        <v>0</v>
      </c>
      <c r="BH287" s="150">
        <f t="shared" si="107"/>
        <v>0</v>
      </c>
      <c r="BI287" s="150">
        <f t="shared" si="108"/>
        <v>0</v>
      </c>
      <c r="BJ287" s="14" t="s">
        <v>137</v>
      </c>
      <c r="BK287" s="151">
        <f t="shared" si="109"/>
        <v>0</v>
      </c>
      <c r="BL287" s="14" t="s">
        <v>198</v>
      </c>
      <c r="BM287" s="149" t="s">
        <v>664</v>
      </c>
    </row>
    <row r="288" spans="1:65" s="2" customFormat="1" ht="24.2" customHeight="1">
      <c r="A288" s="29"/>
      <c r="B288" s="137"/>
      <c r="C288" s="138" t="s">
        <v>665</v>
      </c>
      <c r="D288" s="138" t="s">
        <v>132</v>
      </c>
      <c r="E288" s="139" t="s">
        <v>666</v>
      </c>
      <c r="F288" s="140" t="s">
        <v>667</v>
      </c>
      <c r="G288" s="141" t="s">
        <v>427</v>
      </c>
      <c r="H288" s="143"/>
      <c r="I288" s="143"/>
      <c r="J288" s="142">
        <f t="shared" si="100"/>
        <v>0</v>
      </c>
      <c r="K288" s="144"/>
      <c r="L288" s="30"/>
      <c r="M288" s="145" t="s">
        <v>1</v>
      </c>
      <c r="N288" s="146" t="s">
        <v>39</v>
      </c>
      <c r="O288" s="55"/>
      <c r="P288" s="147">
        <f t="shared" si="101"/>
        <v>0</v>
      </c>
      <c r="Q288" s="147">
        <v>0</v>
      </c>
      <c r="R288" s="147">
        <f t="shared" si="102"/>
        <v>0</v>
      </c>
      <c r="S288" s="147">
        <v>0</v>
      </c>
      <c r="T288" s="148">
        <f t="shared" si="103"/>
        <v>0</v>
      </c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R288" s="149" t="s">
        <v>198</v>
      </c>
      <c r="AT288" s="149" t="s">
        <v>132</v>
      </c>
      <c r="AU288" s="149" t="s">
        <v>137</v>
      </c>
      <c r="AY288" s="14" t="s">
        <v>130</v>
      </c>
      <c r="BE288" s="150">
        <f t="shared" si="104"/>
        <v>0</v>
      </c>
      <c r="BF288" s="150">
        <f t="shared" si="105"/>
        <v>0</v>
      </c>
      <c r="BG288" s="150">
        <f t="shared" si="106"/>
        <v>0</v>
      </c>
      <c r="BH288" s="150">
        <f t="shared" si="107"/>
        <v>0</v>
      </c>
      <c r="BI288" s="150">
        <f t="shared" si="108"/>
        <v>0</v>
      </c>
      <c r="BJ288" s="14" t="s">
        <v>137</v>
      </c>
      <c r="BK288" s="151">
        <f t="shared" si="109"/>
        <v>0</v>
      </c>
      <c r="BL288" s="14" t="s">
        <v>198</v>
      </c>
      <c r="BM288" s="149" t="s">
        <v>668</v>
      </c>
    </row>
    <row r="289" spans="1:65" s="12" customFormat="1" ht="22.9" customHeight="1">
      <c r="B289" s="124"/>
      <c r="D289" s="125" t="s">
        <v>72</v>
      </c>
      <c r="E289" s="135" t="s">
        <v>669</v>
      </c>
      <c r="F289" s="135" t="s">
        <v>670</v>
      </c>
      <c r="I289" s="127"/>
      <c r="J289" s="136">
        <f>BK289</f>
        <v>0</v>
      </c>
      <c r="L289" s="124"/>
      <c r="M289" s="129"/>
      <c r="N289" s="130"/>
      <c r="O289" s="130"/>
      <c r="P289" s="131">
        <f>SUM(P290:P292)</f>
        <v>0</v>
      </c>
      <c r="Q289" s="130"/>
      <c r="R289" s="131">
        <f>SUM(R290:R292)</f>
        <v>1.6000000000000001E-3</v>
      </c>
      <c r="S289" s="130"/>
      <c r="T289" s="132">
        <f>SUM(T290:T292)</f>
        <v>7.0000000000000001E-3</v>
      </c>
      <c r="AR289" s="125" t="s">
        <v>137</v>
      </c>
      <c r="AT289" s="133" t="s">
        <v>72</v>
      </c>
      <c r="AU289" s="133" t="s">
        <v>81</v>
      </c>
      <c r="AY289" s="125" t="s">
        <v>130</v>
      </c>
      <c r="BK289" s="134">
        <f>SUM(BK290:BK292)</f>
        <v>0</v>
      </c>
    </row>
    <row r="290" spans="1:65" s="2" customFormat="1" ht="14.45" customHeight="1">
      <c r="A290" s="29"/>
      <c r="B290" s="137"/>
      <c r="C290" s="152" t="s">
        <v>671</v>
      </c>
      <c r="D290" s="152" t="s">
        <v>400</v>
      </c>
      <c r="E290" s="153" t="s">
        <v>672</v>
      </c>
      <c r="F290" s="154" t="s">
        <v>673</v>
      </c>
      <c r="G290" s="155" t="s">
        <v>195</v>
      </c>
      <c r="H290" s="156">
        <v>1</v>
      </c>
      <c r="I290" s="157"/>
      <c r="J290" s="156">
        <f>ROUND(I290*H290,3)</f>
        <v>0</v>
      </c>
      <c r="K290" s="158"/>
      <c r="L290" s="159"/>
      <c r="M290" s="160" t="s">
        <v>1</v>
      </c>
      <c r="N290" s="161" t="s">
        <v>39</v>
      </c>
      <c r="O290" s="55"/>
      <c r="P290" s="147">
        <f>O290*H290</f>
        <v>0</v>
      </c>
      <c r="Q290" s="147">
        <v>1.6000000000000001E-3</v>
      </c>
      <c r="R290" s="147">
        <f>Q290*H290</f>
        <v>1.6000000000000001E-3</v>
      </c>
      <c r="S290" s="147">
        <v>0</v>
      </c>
      <c r="T290" s="148">
        <f>S290*H290</f>
        <v>0</v>
      </c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R290" s="149" t="s">
        <v>263</v>
      </c>
      <c r="AT290" s="149" t="s">
        <v>400</v>
      </c>
      <c r="AU290" s="149" t="s">
        <v>137</v>
      </c>
      <c r="AY290" s="14" t="s">
        <v>130</v>
      </c>
      <c r="BE290" s="150">
        <f>IF(N290="základná",J290,0)</f>
        <v>0</v>
      </c>
      <c r="BF290" s="150">
        <f>IF(N290="znížená",J290,0)</f>
        <v>0</v>
      </c>
      <c r="BG290" s="150">
        <f>IF(N290="zákl. prenesená",J290,0)</f>
        <v>0</v>
      </c>
      <c r="BH290" s="150">
        <f>IF(N290="zníž. prenesená",J290,0)</f>
        <v>0</v>
      </c>
      <c r="BI290" s="150">
        <f>IF(N290="nulová",J290,0)</f>
        <v>0</v>
      </c>
      <c r="BJ290" s="14" t="s">
        <v>137</v>
      </c>
      <c r="BK290" s="151">
        <f>ROUND(I290*H290,3)</f>
        <v>0</v>
      </c>
      <c r="BL290" s="14" t="s">
        <v>198</v>
      </c>
      <c r="BM290" s="149" t="s">
        <v>674</v>
      </c>
    </row>
    <row r="291" spans="1:65" s="2" customFormat="1" ht="14.45" customHeight="1">
      <c r="A291" s="29"/>
      <c r="B291" s="137"/>
      <c r="C291" s="138" t="s">
        <v>675</v>
      </c>
      <c r="D291" s="138" t="s">
        <v>132</v>
      </c>
      <c r="E291" s="139" t="s">
        <v>676</v>
      </c>
      <c r="F291" s="140" t="s">
        <v>677</v>
      </c>
      <c r="G291" s="141" t="s">
        <v>195</v>
      </c>
      <c r="H291" s="142">
        <v>1</v>
      </c>
      <c r="I291" s="143"/>
      <c r="J291" s="142">
        <f>ROUND(I291*H291,3)</f>
        <v>0</v>
      </c>
      <c r="K291" s="144"/>
      <c r="L291" s="30"/>
      <c r="M291" s="145" t="s">
        <v>1</v>
      </c>
      <c r="N291" s="146" t="s">
        <v>39</v>
      </c>
      <c r="O291" s="55"/>
      <c r="P291" s="147">
        <f>O291*H291</f>
        <v>0</v>
      </c>
      <c r="Q291" s="147">
        <v>0</v>
      </c>
      <c r="R291" s="147">
        <f>Q291*H291</f>
        <v>0</v>
      </c>
      <c r="S291" s="147">
        <v>0</v>
      </c>
      <c r="T291" s="148">
        <f>S291*H291</f>
        <v>0</v>
      </c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R291" s="149" t="s">
        <v>198</v>
      </c>
      <c r="AT291" s="149" t="s">
        <v>132</v>
      </c>
      <c r="AU291" s="149" t="s">
        <v>137</v>
      </c>
      <c r="AY291" s="14" t="s">
        <v>130</v>
      </c>
      <c r="BE291" s="150">
        <f>IF(N291="základná",J291,0)</f>
        <v>0</v>
      </c>
      <c r="BF291" s="150">
        <f>IF(N291="znížená",J291,0)</f>
        <v>0</v>
      </c>
      <c r="BG291" s="150">
        <f>IF(N291="zákl. prenesená",J291,0)</f>
        <v>0</v>
      </c>
      <c r="BH291" s="150">
        <f>IF(N291="zníž. prenesená",J291,0)</f>
        <v>0</v>
      </c>
      <c r="BI291" s="150">
        <f>IF(N291="nulová",J291,0)</f>
        <v>0</v>
      </c>
      <c r="BJ291" s="14" t="s">
        <v>137</v>
      </c>
      <c r="BK291" s="151">
        <f>ROUND(I291*H291,3)</f>
        <v>0</v>
      </c>
      <c r="BL291" s="14" t="s">
        <v>198</v>
      </c>
      <c r="BM291" s="149" t="s">
        <v>678</v>
      </c>
    </row>
    <row r="292" spans="1:65" s="2" customFormat="1" ht="14.45" customHeight="1">
      <c r="A292" s="29"/>
      <c r="B292" s="137"/>
      <c r="C292" s="138" t="s">
        <v>679</v>
      </c>
      <c r="D292" s="138" t="s">
        <v>132</v>
      </c>
      <c r="E292" s="139" t="s">
        <v>680</v>
      </c>
      <c r="F292" s="140" t="s">
        <v>681</v>
      </c>
      <c r="G292" s="141" t="s">
        <v>195</v>
      </c>
      <c r="H292" s="142">
        <v>1</v>
      </c>
      <c r="I292" s="143"/>
      <c r="J292" s="142">
        <f>ROUND(I292*H292,3)</f>
        <v>0</v>
      </c>
      <c r="K292" s="144"/>
      <c r="L292" s="30"/>
      <c r="M292" s="145" t="s">
        <v>1</v>
      </c>
      <c r="N292" s="146" t="s">
        <v>39</v>
      </c>
      <c r="O292" s="55"/>
      <c r="P292" s="147">
        <f>O292*H292</f>
        <v>0</v>
      </c>
      <c r="Q292" s="147">
        <v>0</v>
      </c>
      <c r="R292" s="147">
        <f>Q292*H292</f>
        <v>0</v>
      </c>
      <c r="S292" s="147">
        <v>7.0000000000000001E-3</v>
      </c>
      <c r="T292" s="148">
        <f>S292*H292</f>
        <v>7.0000000000000001E-3</v>
      </c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R292" s="149" t="s">
        <v>198</v>
      </c>
      <c r="AT292" s="149" t="s">
        <v>132</v>
      </c>
      <c r="AU292" s="149" t="s">
        <v>137</v>
      </c>
      <c r="AY292" s="14" t="s">
        <v>130</v>
      </c>
      <c r="BE292" s="150">
        <f>IF(N292="základná",J292,0)</f>
        <v>0</v>
      </c>
      <c r="BF292" s="150">
        <f>IF(N292="znížená",J292,0)</f>
        <v>0</v>
      </c>
      <c r="BG292" s="150">
        <f>IF(N292="zákl. prenesená",J292,0)</f>
        <v>0</v>
      </c>
      <c r="BH292" s="150">
        <f>IF(N292="zníž. prenesená",J292,0)</f>
        <v>0</v>
      </c>
      <c r="BI292" s="150">
        <f>IF(N292="nulová",J292,0)</f>
        <v>0</v>
      </c>
      <c r="BJ292" s="14" t="s">
        <v>137</v>
      </c>
      <c r="BK292" s="151">
        <f>ROUND(I292*H292,3)</f>
        <v>0</v>
      </c>
      <c r="BL292" s="14" t="s">
        <v>198</v>
      </c>
      <c r="BM292" s="149" t="s">
        <v>682</v>
      </c>
    </row>
    <row r="293" spans="1:65" s="12" customFormat="1" ht="22.9" customHeight="1">
      <c r="B293" s="124"/>
      <c r="D293" s="125" t="s">
        <v>72</v>
      </c>
      <c r="E293" s="135" t="s">
        <v>683</v>
      </c>
      <c r="F293" s="135" t="s">
        <v>684</v>
      </c>
      <c r="I293" s="127"/>
      <c r="J293" s="136">
        <f>BK293</f>
        <v>0</v>
      </c>
      <c r="L293" s="124"/>
      <c r="M293" s="129"/>
      <c r="N293" s="130"/>
      <c r="O293" s="130"/>
      <c r="P293" s="131">
        <f>SUM(P294:P300)</f>
        <v>0</v>
      </c>
      <c r="Q293" s="130"/>
      <c r="R293" s="131">
        <f>SUM(R294:R300)</f>
        <v>2.5089379999999997</v>
      </c>
      <c r="S293" s="130"/>
      <c r="T293" s="132">
        <f>SUM(T294:T300)</f>
        <v>0</v>
      </c>
      <c r="AR293" s="125" t="s">
        <v>137</v>
      </c>
      <c r="AT293" s="133" t="s">
        <v>72</v>
      </c>
      <c r="AU293" s="133" t="s">
        <v>81</v>
      </c>
      <c r="AY293" s="125" t="s">
        <v>130</v>
      </c>
      <c r="BK293" s="134">
        <f>SUM(BK294:BK300)</f>
        <v>0</v>
      </c>
    </row>
    <row r="294" spans="1:65" s="2" customFormat="1" ht="24.2" customHeight="1">
      <c r="A294" s="29"/>
      <c r="B294" s="137"/>
      <c r="C294" s="138" t="s">
        <v>685</v>
      </c>
      <c r="D294" s="138" t="s">
        <v>132</v>
      </c>
      <c r="E294" s="139" t="s">
        <v>686</v>
      </c>
      <c r="F294" s="140" t="s">
        <v>687</v>
      </c>
      <c r="G294" s="141" t="s">
        <v>169</v>
      </c>
      <c r="H294" s="142">
        <v>8.6940000000000008</v>
      </c>
      <c r="I294" s="143"/>
      <c r="J294" s="142">
        <f t="shared" ref="J294:J300" si="110">ROUND(I294*H294,3)</f>
        <v>0</v>
      </c>
      <c r="K294" s="144"/>
      <c r="L294" s="30"/>
      <c r="M294" s="145" t="s">
        <v>1</v>
      </c>
      <c r="N294" s="146" t="s">
        <v>39</v>
      </c>
      <c r="O294" s="55"/>
      <c r="P294" s="147">
        <f t="shared" ref="P294:P300" si="111">O294*H294</f>
        <v>0</v>
      </c>
      <c r="Q294" s="147">
        <v>3.7499999999999999E-3</v>
      </c>
      <c r="R294" s="147">
        <f t="shared" ref="R294:R300" si="112">Q294*H294</f>
        <v>3.26025E-2</v>
      </c>
      <c r="S294" s="147">
        <v>0</v>
      </c>
      <c r="T294" s="148">
        <f t="shared" ref="T294:T300" si="113">S294*H294</f>
        <v>0</v>
      </c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R294" s="149" t="s">
        <v>198</v>
      </c>
      <c r="AT294" s="149" t="s">
        <v>132</v>
      </c>
      <c r="AU294" s="149" t="s">
        <v>137</v>
      </c>
      <c r="AY294" s="14" t="s">
        <v>130</v>
      </c>
      <c r="BE294" s="150">
        <f t="shared" ref="BE294:BE300" si="114">IF(N294="základná",J294,0)</f>
        <v>0</v>
      </c>
      <c r="BF294" s="150">
        <f t="shared" ref="BF294:BF300" si="115">IF(N294="znížená",J294,0)</f>
        <v>0</v>
      </c>
      <c r="BG294" s="150">
        <f t="shared" ref="BG294:BG300" si="116">IF(N294="zákl. prenesená",J294,0)</f>
        <v>0</v>
      </c>
      <c r="BH294" s="150">
        <f t="shared" ref="BH294:BH300" si="117">IF(N294="zníž. prenesená",J294,0)</f>
        <v>0</v>
      </c>
      <c r="BI294" s="150">
        <f t="shared" ref="BI294:BI300" si="118">IF(N294="nulová",J294,0)</f>
        <v>0</v>
      </c>
      <c r="BJ294" s="14" t="s">
        <v>137</v>
      </c>
      <c r="BK294" s="151">
        <f t="shared" ref="BK294:BK300" si="119">ROUND(I294*H294,3)</f>
        <v>0</v>
      </c>
      <c r="BL294" s="14" t="s">
        <v>198</v>
      </c>
      <c r="BM294" s="149" t="s">
        <v>688</v>
      </c>
    </row>
    <row r="295" spans="1:65" s="2" customFormat="1" ht="14.45" customHeight="1">
      <c r="A295" s="29"/>
      <c r="B295" s="137"/>
      <c r="C295" s="152" t="s">
        <v>689</v>
      </c>
      <c r="D295" s="152" t="s">
        <v>400</v>
      </c>
      <c r="E295" s="153" t="s">
        <v>690</v>
      </c>
      <c r="F295" s="154" t="s">
        <v>691</v>
      </c>
      <c r="G295" s="155" t="s">
        <v>169</v>
      </c>
      <c r="H295" s="156">
        <v>8.8680000000000003</v>
      </c>
      <c r="I295" s="157"/>
      <c r="J295" s="156">
        <f t="shared" si="110"/>
        <v>0</v>
      </c>
      <c r="K295" s="158"/>
      <c r="L295" s="159"/>
      <c r="M295" s="160" t="s">
        <v>1</v>
      </c>
      <c r="N295" s="161" t="s">
        <v>39</v>
      </c>
      <c r="O295" s="55"/>
      <c r="P295" s="147">
        <f t="shared" si="111"/>
        <v>0</v>
      </c>
      <c r="Q295" s="147">
        <v>1.2E-2</v>
      </c>
      <c r="R295" s="147">
        <f t="shared" si="112"/>
        <v>0.10641600000000001</v>
      </c>
      <c r="S295" s="147">
        <v>0</v>
      </c>
      <c r="T295" s="148">
        <f t="shared" si="113"/>
        <v>0</v>
      </c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R295" s="149" t="s">
        <v>263</v>
      </c>
      <c r="AT295" s="149" t="s">
        <v>400</v>
      </c>
      <c r="AU295" s="149" t="s">
        <v>137</v>
      </c>
      <c r="AY295" s="14" t="s">
        <v>130</v>
      </c>
      <c r="BE295" s="150">
        <f t="shared" si="114"/>
        <v>0</v>
      </c>
      <c r="BF295" s="150">
        <f t="shared" si="115"/>
        <v>0</v>
      </c>
      <c r="BG295" s="150">
        <f t="shared" si="116"/>
        <v>0</v>
      </c>
      <c r="BH295" s="150">
        <f t="shared" si="117"/>
        <v>0</v>
      </c>
      <c r="BI295" s="150">
        <f t="shared" si="118"/>
        <v>0</v>
      </c>
      <c r="BJ295" s="14" t="s">
        <v>137</v>
      </c>
      <c r="BK295" s="151">
        <f t="shared" si="119"/>
        <v>0</v>
      </c>
      <c r="BL295" s="14" t="s">
        <v>198</v>
      </c>
      <c r="BM295" s="149" t="s">
        <v>692</v>
      </c>
    </row>
    <row r="296" spans="1:65" s="2" customFormat="1" ht="24.2" customHeight="1">
      <c r="A296" s="29"/>
      <c r="B296" s="137"/>
      <c r="C296" s="138" t="s">
        <v>693</v>
      </c>
      <c r="D296" s="138" t="s">
        <v>132</v>
      </c>
      <c r="E296" s="139" t="s">
        <v>694</v>
      </c>
      <c r="F296" s="140" t="s">
        <v>695</v>
      </c>
      <c r="G296" s="141" t="s">
        <v>249</v>
      </c>
      <c r="H296" s="142">
        <v>63.51</v>
      </c>
      <c r="I296" s="143"/>
      <c r="J296" s="142">
        <f t="shared" si="110"/>
        <v>0</v>
      </c>
      <c r="K296" s="144"/>
      <c r="L296" s="30"/>
      <c r="M296" s="145" t="s">
        <v>1</v>
      </c>
      <c r="N296" s="146" t="s">
        <v>39</v>
      </c>
      <c r="O296" s="55"/>
      <c r="P296" s="147">
        <f t="shared" si="111"/>
        <v>0</v>
      </c>
      <c r="Q296" s="147">
        <v>3.4299999999999999E-3</v>
      </c>
      <c r="R296" s="147">
        <f t="shared" si="112"/>
        <v>0.21783929999999999</v>
      </c>
      <c r="S296" s="147">
        <v>0</v>
      </c>
      <c r="T296" s="148">
        <f t="shared" si="113"/>
        <v>0</v>
      </c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R296" s="149" t="s">
        <v>198</v>
      </c>
      <c r="AT296" s="149" t="s">
        <v>132</v>
      </c>
      <c r="AU296" s="149" t="s">
        <v>137</v>
      </c>
      <c r="AY296" s="14" t="s">
        <v>130</v>
      </c>
      <c r="BE296" s="150">
        <f t="shared" si="114"/>
        <v>0</v>
      </c>
      <c r="BF296" s="150">
        <f t="shared" si="115"/>
        <v>0</v>
      </c>
      <c r="BG296" s="150">
        <f t="shared" si="116"/>
        <v>0</v>
      </c>
      <c r="BH296" s="150">
        <f t="shared" si="117"/>
        <v>0</v>
      </c>
      <c r="BI296" s="150">
        <f t="shared" si="118"/>
        <v>0</v>
      </c>
      <c r="BJ296" s="14" t="s">
        <v>137</v>
      </c>
      <c r="BK296" s="151">
        <f t="shared" si="119"/>
        <v>0</v>
      </c>
      <c r="BL296" s="14" t="s">
        <v>198</v>
      </c>
      <c r="BM296" s="149" t="s">
        <v>696</v>
      </c>
    </row>
    <row r="297" spans="1:65" s="2" customFormat="1" ht="14.45" customHeight="1">
      <c r="A297" s="29"/>
      <c r="B297" s="137"/>
      <c r="C297" s="152" t="s">
        <v>697</v>
      </c>
      <c r="D297" s="152" t="s">
        <v>400</v>
      </c>
      <c r="E297" s="153" t="s">
        <v>698</v>
      </c>
      <c r="F297" s="154" t="s">
        <v>699</v>
      </c>
      <c r="G297" s="155" t="s">
        <v>195</v>
      </c>
      <c r="H297" s="156">
        <v>215.934</v>
      </c>
      <c r="I297" s="157"/>
      <c r="J297" s="156">
        <f t="shared" si="110"/>
        <v>0</v>
      </c>
      <c r="K297" s="158"/>
      <c r="L297" s="159"/>
      <c r="M297" s="160" t="s">
        <v>1</v>
      </c>
      <c r="N297" s="161" t="s">
        <v>39</v>
      </c>
      <c r="O297" s="55"/>
      <c r="P297" s="147">
        <f t="shared" si="111"/>
        <v>0</v>
      </c>
      <c r="Q297" s="147">
        <v>4.4999999999999999E-4</v>
      </c>
      <c r="R297" s="147">
        <f t="shared" si="112"/>
        <v>9.7170300000000001E-2</v>
      </c>
      <c r="S297" s="147">
        <v>0</v>
      </c>
      <c r="T297" s="148">
        <f t="shared" si="113"/>
        <v>0</v>
      </c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R297" s="149" t="s">
        <v>263</v>
      </c>
      <c r="AT297" s="149" t="s">
        <v>400</v>
      </c>
      <c r="AU297" s="149" t="s">
        <v>137</v>
      </c>
      <c r="AY297" s="14" t="s">
        <v>130</v>
      </c>
      <c r="BE297" s="150">
        <f t="shared" si="114"/>
        <v>0</v>
      </c>
      <c r="BF297" s="150">
        <f t="shared" si="115"/>
        <v>0</v>
      </c>
      <c r="BG297" s="150">
        <f t="shared" si="116"/>
        <v>0</v>
      </c>
      <c r="BH297" s="150">
        <f t="shared" si="117"/>
        <v>0</v>
      </c>
      <c r="BI297" s="150">
        <f t="shared" si="118"/>
        <v>0</v>
      </c>
      <c r="BJ297" s="14" t="s">
        <v>137</v>
      </c>
      <c r="BK297" s="151">
        <f t="shared" si="119"/>
        <v>0</v>
      </c>
      <c r="BL297" s="14" t="s">
        <v>198</v>
      </c>
      <c r="BM297" s="149" t="s">
        <v>700</v>
      </c>
    </row>
    <row r="298" spans="1:65" s="2" customFormat="1" ht="24.2" customHeight="1">
      <c r="A298" s="29"/>
      <c r="B298" s="137"/>
      <c r="C298" s="138" t="s">
        <v>701</v>
      </c>
      <c r="D298" s="138" t="s">
        <v>132</v>
      </c>
      <c r="E298" s="139" t="s">
        <v>702</v>
      </c>
      <c r="F298" s="140" t="s">
        <v>703</v>
      </c>
      <c r="G298" s="141" t="s">
        <v>169</v>
      </c>
      <c r="H298" s="142">
        <v>90.31</v>
      </c>
      <c r="I298" s="143"/>
      <c r="J298" s="142">
        <f t="shared" si="110"/>
        <v>0</v>
      </c>
      <c r="K298" s="144"/>
      <c r="L298" s="30"/>
      <c r="M298" s="145" t="s">
        <v>1</v>
      </c>
      <c r="N298" s="146" t="s">
        <v>39</v>
      </c>
      <c r="O298" s="55"/>
      <c r="P298" s="147">
        <f t="shared" si="111"/>
        <v>0</v>
      </c>
      <c r="Q298" s="147">
        <v>3.1700000000000001E-3</v>
      </c>
      <c r="R298" s="147">
        <f t="shared" si="112"/>
        <v>0.2862827</v>
      </c>
      <c r="S298" s="147">
        <v>0</v>
      </c>
      <c r="T298" s="148">
        <f t="shared" si="113"/>
        <v>0</v>
      </c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R298" s="149" t="s">
        <v>198</v>
      </c>
      <c r="AT298" s="149" t="s">
        <v>132</v>
      </c>
      <c r="AU298" s="149" t="s">
        <v>137</v>
      </c>
      <c r="AY298" s="14" t="s">
        <v>130</v>
      </c>
      <c r="BE298" s="150">
        <f t="shared" si="114"/>
        <v>0</v>
      </c>
      <c r="BF298" s="150">
        <f t="shared" si="115"/>
        <v>0</v>
      </c>
      <c r="BG298" s="150">
        <f t="shared" si="116"/>
        <v>0</v>
      </c>
      <c r="BH298" s="150">
        <f t="shared" si="117"/>
        <v>0</v>
      </c>
      <c r="BI298" s="150">
        <f t="shared" si="118"/>
        <v>0</v>
      </c>
      <c r="BJ298" s="14" t="s">
        <v>137</v>
      </c>
      <c r="BK298" s="151">
        <f t="shared" si="119"/>
        <v>0</v>
      </c>
      <c r="BL298" s="14" t="s">
        <v>198</v>
      </c>
      <c r="BM298" s="149" t="s">
        <v>704</v>
      </c>
    </row>
    <row r="299" spans="1:65" s="2" customFormat="1" ht="14.45" customHeight="1">
      <c r="A299" s="29"/>
      <c r="B299" s="137"/>
      <c r="C299" s="152" t="s">
        <v>705</v>
      </c>
      <c r="D299" s="152" t="s">
        <v>400</v>
      </c>
      <c r="E299" s="153" t="s">
        <v>706</v>
      </c>
      <c r="F299" s="154" t="s">
        <v>707</v>
      </c>
      <c r="G299" s="155" t="s">
        <v>169</v>
      </c>
      <c r="H299" s="156">
        <v>92.116</v>
      </c>
      <c r="I299" s="157"/>
      <c r="J299" s="156">
        <f t="shared" si="110"/>
        <v>0</v>
      </c>
      <c r="K299" s="158"/>
      <c r="L299" s="159"/>
      <c r="M299" s="160" t="s">
        <v>1</v>
      </c>
      <c r="N299" s="161" t="s">
        <v>39</v>
      </c>
      <c r="O299" s="55"/>
      <c r="P299" s="147">
        <f t="shared" si="111"/>
        <v>0</v>
      </c>
      <c r="Q299" s="147">
        <v>1.9199999999999998E-2</v>
      </c>
      <c r="R299" s="147">
        <f t="shared" si="112"/>
        <v>1.7686271999999998</v>
      </c>
      <c r="S299" s="147">
        <v>0</v>
      </c>
      <c r="T299" s="148">
        <f t="shared" si="113"/>
        <v>0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R299" s="149" t="s">
        <v>263</v>
      </c>
      <c r="AT299" s="149" t="s">
        <v>400</v>
      </c>
      <c r="AU299" s="149" t="s">
        <v>137</v>
      </c>
      <c r="AY299" s="14" t="s">
        <v>130</v>
      </c>
      <c r="BE299" s="150">
        <f t="shared" si="114"/>
        <v>0</v>
      </c>
      <c r="BF299" s="150">
        <f t="shared" si="115"/>
        <v>0</v>
      </c>
      <c r="BG299" s="150">
        <f t="shared" si="116"/>
        <v>0</v>
      </c>
      <c r="BH299" s="150">
        <f t="shared" si="117"/>
        <v>0</v>
      </c>
      <c r="BI299" s="150">
        <f t="shared" si="118"/>
        <v>0</v>
      </c>
      <c r="BJ299" s="14" t="s">
        <v>137</v>
      </c>
      <c r="BK299" s="151">
        <f t="shared" si="119"/>
        <v>0</v>
      </c>
      <c r="BL299" s="14" t="s">
        <v>198</v>
      </c>
      <c r="BM299" s="149" t="s">
        <v>708</v>
      </c>
    </row>
    <row r="300" spans="1:65" s="2" customFormat="1" ht="24.2" customHeight="1">
      <c r="A300" s="29"/>
      <c r="B300" s="137"/>
      <c r="C300" s="138" t="s">
        <v>709</v>
      </c>
      <c r="D300" s="138" t="s">
        <v>132</v>
      </c>
      <c r="E300" s="139" t="s">
        <v>710</v>
      </c>
      <c r="F300" s="140" t="s">
        <v>711</v>
      </c>
      <c r="G300" s="141" t="s">
        <v>427</v>
      </c>
      <c r="H300" s="143"/>
      <c r="I300" s="143"/>
      <c r="J300" s="142">
        <f t="shared" si="110"/>
        <v>0</v>
      </c>
      <c r="K300" s="144"/>
      <c r="L300" s="30"/>
      <c r="M300" s="145" t="s">
        <v>1</v>
      </c>
      <c r="N300" s="146" t="s">
        <v>39</v>
      </c>
      <c r="O300" s="55"/>
      <c r="P300" s="147">
        <f t="shared" si="111"/>
        <v>0</v>
      </c>
      <c r="Q300" s="147">
        <v>0</v>
      </c>
      <c r="R300" s="147">
        <f t="shared" si="112"/>
        <v>0</v>
      </c>
      <c r="S300" s="147">
        <v>0</v>
      </c>
      <c r="T300" s="148">
        <f t="shared" si="113"/>
        <v>0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R300" s="149" t="s">
        <v>198</v>
      </c>
      <c r="AT300" s="149" t="s">
        <v>132</v>
      </c>
      <c r="AU300" s="149" t="s">
        <v>137</v>
      </c>
      <c r="AY300" s="14" t="s">
        <v>130</v>
      </c>
      <c r="BE300" s="150">
        <f t="shared" si="114"/>
        <v>0</v>
      </c>
      <c r="BF300" s="150">
        <f t="shared" si="115"/>
        <v>0</v>
      </c>
      <c r="BG300" s="150">
        <f t="shared" si="116"/>
        <v>0</v>
      </c>
      <c r="BH300" s="150">
        <f t="shared" si="117"/>
        <v>0</v>
      </c>
      <c r="BI300" s="150">
        <f t="shared" si="118"/>
        <v>0</v>
      </c>
      <c r="BJ300" s="14" t="s">
        <v>137</v>
      </c>
      <c r="BK300" s="151">
        <f t="shared" si="119"/>
        <v>0</v>
      </c>
      <c r="BL300" s="14" t="s">
        <v>198</v>
      </c>
      <c r="BM300" s="149" t="s">
        <v>712</v>
      </c>
    </row>
    <row r="301" spans="1:65" s="12" customFormat="1" ht="22.9" customHeight="1">
      <c r="B301" s="124"/>
      <c r="D301" s="125" t="s">
        <v>72</v>
      </c>
      <c r="E301" s="135" t="s">
        <v>713</v>
      </c>
      <c r="F301" s="135" t="s">
        <v>714</v>
      </c>
      <c r="I301" s="127"/>
      <c r="J301" s="136">
        <f>BK301</f>
        <v>0</v>
      </c>
      <c r="L301" s="124"/>
      <c r="M301" s="129"/>
      <c r="N301" s="130"/>
      <c r="O301" s="130"/>
      <c r="P301" s="131">
        <f>P302</f>
        <v>0</v>
      </c>
      <c r="Q301" s="130"/>
      <c r="R301" s="131">
        <f>R302</f>
        <v>0</v>
      </c>
      <c r="S301" s="130"/>
      <c r="T301" s="132">
        <f>T302</f>
        <v>2.8315000000000003E-2</v>
      </c>
      <c r="AR301" s="125" t="s">
        <v>137</v>
      </c>
      <c r="AT301" s="133" t="s">
        <v>72</v>
      </c>
      <c r="AU301" s="133" t="s">
        <v>81</v>
      </c>
      <c r="AY301" s="125" t="s">
        <v>130</v>
      </c>
      <c r="BK301" s="134">
        <f>BK302</f>
        <v>0</v>
      </c>
    </row>
    <row r="302" spans="1:65" s="2" customFormat="1" ht="24.2" customHeight="1">
      <c r="A302" s="29"/>
      <c r="B302" s="137"/>
      <c r="C302" s="138" t="s">
        <v>715</v>
      </c>
      <c r="D302" s="138" t="s">
        <v>132</v>
      </c>
      <c r="E302" s="139" t="s">
        <v>716</v>
      </c>
      <c r="F302" s="140" t="s">
        <v>717</v>
      </c>
      <c r="G302" s="141" t="s">
        <v>169</v>
      </c>
      <c r="H302" s="142">
        <v>28.315000000000001</v>
      </c>
      <c r="I302" s="143"/>
      <c r="J302" s="142">
        <f>ROUND(I302*H302,3)</f>
        <v>0</v>
      </c>
      <c r="K302" s="144"/>
      <c r="L302" s="30"/>
      <c r="M302" s="145" t="s">
        <v>1</v>
      </c>
      <c r="N302" s="146" t="s">
        <v>39</v>
      </c>
      <c r="O302" s="55"/>
      <c r="P302" s="147">
        <f>O302*H302</f>
        <v>0</v>
      </c>
      <c r="Q302" s="147">
        <v>0</v>
      </c>
      <c r="R302" s="147">
        <f>Q302*H302</f>
        <v>0</v>
      </c>
      <c r="S302" s="147">
        <v>1E-3</v>
      </c>
      <c r="T302" s="148">
        <f>S302*H302</f>
        <v>2.8315000000000003E-2</v>
      </c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R302" s="149" t="s">
        <v>198</v>
      </c>
      <c r="AT302" s="149" t="s">
        <v>132</v>
      </c>
      <c r="AU302" s="149" t="s">
        <v>137</v>
      </c>
      <c r="AY302" s="14" t="s">
        <v>130</v>
      </c>
      <c r="BE302" s="150">
        <f>IF(N302="základná",J302,0)</f>
        <v>0</v>
      </c>
      <c r="BF302" s="150">
        <f>IF(N302="znížená",J302,0)</f>
        <v>0</v>
      </c>
      <c r="BG302" s="150">
        <f>IF(N302="zákl. prenesená",J302,0)</f>
        <v>0</v>
      </c>
      <c r="BH302" s="150">
        <f>IF(N302="zníž. prenesená",J302,0)</f>
        <v>0</v>
      </c>
      <c r="BI302" s="150">
        <f>IF(N302="nulová",J302,0)</f>
        <v>0</v>
      </c>
      <c r="BJ302" s="14" t="s">
        <v>137</v>
      </c>
      <c r="BK302" s="151">
        <f>ROUND(I302*H302,3)</f>
        <v>0</v>
      </c>
      <c r="BL302" s="14" t="s">
        <v>198</v>
      </c>
      <c r="BM302" s="149" t="s">
        <v>718</v>
      </c>
    </row>
    <row r="303" spans="1:65" s="12" customFormat="1" ht="22.9" customHeight="1">
      <c r="B303" s="124"/>
      <c r="D303" s="125" t="s">
        <v>72</v>
      </c>
      <c r="E303" s="135" t="s">
        <v>719</v>
      </c>
      <c r="F303" s="135" t="s">
        <v>720</v>
      </c>
      <c r="I303" s="127"/>
      <c r="J303" s="136">
        <f>BK303</f>
        <v>0</v>
      </c>
      <c r="L303" s="124"/>
      <c r="M303" s="129"/>
      <c r="N303" s="130"/>
      <c r="O303" s="130"/>
      <c r="P303" s="131">
        <f>SUM(P304:P306)</f>
        <v>0</v>
      </c>
      <c r="Q303" s="130"/>
      <c r="R303" s="131">
        <f>SUM(R304:R306)</f>
        <v>2.2364388000000002</v>
      </c>
      <c r="S303" s="130"/>
      <c r="T303" s="132">
        <f>SUM(T304:T306)</f>
        <v>0</v>
      </c>
      <c r="AR303" s="125" t="s">
        <v>137</v>
      </c>
      <c r="AT303" s="133" t="s">
        <v>72</v>
      </c>
      <c r="AU303" s="133" t="s">
        <v>81</v>
      </c>
      <c r="AY303" s="125" t="s">
        <v>130</v>
      </c>
      <c r="BK303" s="134">
        <f>SUM(BK304:BK306)</f>
        <v>0</v>
      </c>
    </row>
    <row r="304" spans="1:65" s="2" customFormat="1" ht="24.2" customHeight="1">
      <c r="A304" s="29"/>
      <c r="B304" s="137"/>
      <c r="C304" s="138" t="s">
        <v>721</v>
      </c>
      <c r="D304" s="138" t="s">
        <v>132</v>
      </c>
      <c r="E304" s="139" t="s">
        <v>722</v>
      </c>
      <c r="F304" s="140" t="s">
        <v>723</v>
      </c>
      <c r="G304" s="141" t="s">
        <v>169</v>
      </c>
      <c r="H304" s="142">
        <v>90.287999999999997</v>
      </c>
      <c r="I304" s="143"/>
      <c r="J304" s="142">
        <f>ROUND(I304*H304,3)</f>
        <v>0</v>
      </c>
      <c r="K304" s="144"/>
      <c r="L304" s="30"/>
      <c r="M304" s="145" t="s">
        <v>1</v>
      </c>
      <c r="N304" s="146" t="s">
        <v>39</v>
      </c>
      <c r="O304" s="55"/>
      <c r="P304" s="147">
        <f>O304*H304</f>
        <v>0</v>
      </c>
      <c r="Q304" s="147">
        <v>3.3500000000000001E-3</v>
      </c>
      <c r="R304" s="147">
        <f>Q304*H304</f>
        <v>0.30246479999999998</v>
      </c>
      <c r="S304" s="147">
        <v>0</v>
      </c>
      <c r="T304" s="148">
        <f>S304*H304</f>
        <v>0</v>
      </c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R304" s="149" t="s">
        <v>198</v>
      </c>
      <c r="AT304" s="149" t="s">
        <v>132</v>
      </c>
      <c r="AU304" s="149" t="s">
        <v>137</v>
      </c>
      <c r="AY304" s="14" t="s">
        <v>130</v>
      </c>
      <c r="BE304" s="150">
        <f>IF(N304="základná",J304,0)</f>
        <v>0</v>
      </c>
      <c r="BF304" s="150">
        <f>IF(N304="znížená",J304,0)</f>
        <v>0</v>
      </c>
      <c r="BG304" s="150">
        <f>IF(N304="zákl. prenesená",J304,0)</f>
        <v>0</v>
      </c>
      <c r="BH304" s="150">
        <f>IF(N304="zníž. prenesená",J304,0)</f>
        <v>0</v>
      </c>
      <c r="BI304" s="150">
        <f>IF(N304="nulová",J304,0)</f>
        <v>0</v>
      </c>
      <c r="BJ304" s="14" t="s">
        <v>137</v>
      </c>
      <c r="BK304" s="151">
        <f>ROUND(I304*H304,3)</f>
        <v>0</v>
      </c>
      <c r="BL304" s="14" t="s">
        <v>198</v>
      </c>
      <c r="BM304" s="149" t="s">
        <v>724</v>
      </c>
    </row>
    <row r="305" spans="1:65" s="2" customFormat="1" ht="14.45" customHeight="1">
      <c r="A305" s="29"/>
      <c r="B305" s="137"/>
      <c r="C305" s="152" t="s">
        <v>725</v>
      </c>
      <c r="D305" s="152" t="s">
        <v>400</v>
      </c>
      <c r="E305" s="153" t="s">
        <v>726</v>
      </c>
      <c r="F305" s="154" t="s">
        <v>727</v>
      </c>
      <c r="G305" s="155" t="s">
        <v>169</v>
      </c>
      <c r="H305" s="156">
        <v>92.093999999999994</v>
      </c>
      <c r="I305" s="157"/>
      <c r="J305" s="156">
        <f>ROUND(I305*H305,3)</f>
        <v>0</v>
      </c>
      <c r="K305" s="158"/>
      <c r="L305" s="159"/>
      <c r="M305" s="160" t="s">
        <v>1</v>
      </c>
      <c r="N305" s="161" t="s">
        <v>39</v>
      </c>
      <c r="O305" s="55"/>
      <c r="P305" s="147">
        <f>O305*H305</f>
        <v>0</v>
      </c>
      <c r="Q305" s="147">
        <v>2.1000000000000001E-2</v>
      </c>
      <c r="R305" s="147">
        <f>Q305*H305</f>
        <v>1.9339740000000001</v>
      </c>
      <c r="S305" s="147">
        <v>0</v>
      </c>
      <c r="T305" s="148">
        <f>S305*H305</f>
        <v>0</v>
      </c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R305" s="149" t="s">
        <v>263</v>
      </c>
      <c r="AT305" s="149" t="s">
        <v>400</v>
      </c>
      <c r="AU305" s="149" t="s">
        <v>137</v>
      </c>
      <c r="AY305" s="14" t="s">
        <v>130</v>
      </c>
      <c r="BE305" s="150">
        <f>IF(N305="základná",J305,0)</f>
        <v>0</v>
      </c>
      <c r="BF305" s="150">
        <f>IF(N305="znížená",J305,0)</f>
        <v>0</v>
      </c>
      <c r="BG305" s="150">
        <f>IF(N305="zákl. prenesená",J305,0)</f>
        <v>0</v>
      </c>
      <c r="BH305" s="150">
        <f>IF(N305="zníž. prenesená",J305,0)</f>
        <v>0</v>
      </c>
      <c r="BI305" s="150">
        <f>IF(N305="nulová",J305,0)</f>
        <v>0</v>
      </c>
      <c r="BJ305" s="14" t="s">
        <v>137</v>
      </c>
      <c r="BK305" s="151">
        <f>ROUND(I305*H305,3)</f>
        <v>0</v>
      </c>
      <c r="BL305" s="14" t="s">
        <v>198</v>
      </c>
      <c r="BM305" s="149" t="s">
        <v>728</v>
      </c>
    </row>
    <row r="306" spans="1:65" s="2" customFormat="1" ht="24.2" customHeight="1">
      <c r="A306" s="29"/>
      <c r="B306" s="137"/>
      <c r="C306" s="138" t="s">
        <v>729</v>
      </c>
      <c r="D306" s="138" t="s">
        <v>132</v>
      </c>
      <c r="E306" s="139" t="s">
        <v>730</v>
      </c>
      <c r="F306" s="140" t="s">
        <v>731</v>
      </c>
      <c r="G306" s="141" t="s">
        <v>427</v>
      </c>
      <c r="H306" s="143"/>
      <c r="I306" s="143"/>
      <c r="J306" s="142">
        <f>ROUND(I306*H306,3)</f>
        <v>0</v>
      </c>
      <c r="K306" s="144"/>
      <c r="L306" s="30"/>
      <c r="M306" s="145" t="s">
        <v>1</v>
      </c>
      <c r="N306" s="146" t="s">
        <v>39</v>
      </c>
      <c r="O306" s="55"/>
      <c r="P306" s="147">
        <f>O306*H306</f>
        <v>0</v>
      </c>
      <c r="Q306" s="147">
        <v>0</v>
      </c>
      <c r="R306" s="147">
        <f>Q306*H306</f>
        <v>0</v>
      </c>
      <c r="S306" s="147">
        <v>0</v>
      </c>
      <c r="T306" s="148">
        <f>S306*H306</f>
        <v>0</v>
      </c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R306" s="149" t="s">
        <v>198</v>
      </c>
      <c r="AT306" s="149" t="s">
        <v>132</v>
      </c>
      <c r="AU306" s="149" t="s">
        <v>137</v>
      </c>
      <c r="AY306" s="14" t="s">
        <v>130</v>
      </c>
      <c r="BE306" s="150">
        <f>IF(N306="základná",J306,0)</f>
        <v>0</v>
      </c>
      <c r="BF306" s="150">
        <f>IF(N306="znížená",J306,0)</f>
        <v>0</v>
      </c>
      <c r="BG306" s="150">
        <f>IF(N306="zákl. prenesená",J306,0)</f>
        <v>0</v>
      </c>
      <c r="BH306" s="150">
        <f>IF(N306="zníž. prenesená",J306,0)</f>
        <v>0</v>
      </c>
      <c r="BI306" s="150">
        <f>IF(N306="nulová",J306,0)</f>
        <v>0</v>
      </c>
      <c r="BJ306" s="14" t="s">
        <v>137</v>
      </c>
      <c r="BK306" s="151">
        <f>ROUND(I306*H306,3)</f>
        <v>0</v>
      </c>
      <c r="BL306" s="14" t="s">
        <v>198</v>
      </c>
      <c r="BM306" s="149" t="s">
        <v>732</v>
      </c>
    </row>
    <row r="307" spans="1:65" s="12" customFormat="1" ht="22.9" customHeight="1">
      <c r="B307" s="124"/>
      <c r="D307" s="125" t="s">
        <v>72</v>
      </c>
      <c r="E307" s="135" t="s">
        <v>733</v>
      </c>
      <c r="F307" s="135" t="s">
        <v>734</v>
      </c>
      <c r="I307" s="127"/>
      <c r="J307" s="136">
        <f>BK307</f>
        <v>0</v>
      </c>
      <c r="L307" s="124"/>
      <c r="M307" s="129"/>
      <c r="N307" s="130"/>
      <c r="O307" s="130"/>
      <c r="P307" s="131">
        <f>SUM(P308:P309)</f>
        <v>0</v>
      </c>
      <c r="Q307" s="130"/>
      <c r="R307" s="131">
        <f>SUM(R308:R309)</f>
        <v>0.13885155000000002</v>
      </c>
      <c r="S307" s="130"/>
      <c r="T307" s="132">
        <f>SUM(T308:T309)</f>
        <v>0</v>
      </c>
      <c r="AR307" s="125" t="s">
        <v>137</v>
      </c>
      <c r="AT307" s="133" t="s">
        <v>72</v>
      </c>
      <c r="AU307" s="133" t="s">
        <v>81</v>
      </c>
      <c r="AY307" s="125" t="s">
        <v>130</v>
      </c>
      <c r="BK307" s="134">
        <f>SUM(BK308:BK309)</f>
        <v>0</v>
      </c>
    </row>
    <row r="308" spans="1:65" s="2" customFormat="1" ht="37.9" customHeight="1">
      <c r="A308" s="29"/>
      <c r="B308" s="137"/>
      <c r="C308" s="138" t="s">
        <v>735</v>
      </c>
      <c r="D308" s="138" t="s">
        <v>132</v>
      </c>
      <c r="E308" s="139" t="s">
        <v>736</v>
      </c>
      <c r="F308" s="140" t="s">
        <v>737</v>
      </c>
      <c r="G308" s="141" t="s">
        <v>169</v>
      </c>
      <c r="H308" s="142">
        <v>308.55900000000003</v>
      </c>
      <c r="I308" s="143"/>
      <c r="J308" s="142">
        <f>ROUND(I308*H308,3)</f>
        <v>0</v>
      </c>
      <c r="K308" s="144"/>
      <c r="L308" s="30"/>
      <c r="M308" s="145" t="s">
        <v>1</v>
      </c>
      <c r="N308" s="146" t="s">
        <v>39</v>
      </c>
      <c r="O308" s="55"/>
      <c r="P308" s="147">
        <f>O308*H308</f>
        <v>0</v>
      </c>
      <c r="Q308" s="147">
        <v>3.5E-4</v>
      </c>
      <c r="R308" s="147">
        <f>Q308*H308</f>
        <v>0.10799565000000001</v>
      </c>
      <c r="S308" s="147">
        <v>0</v>
      </c>
      <c r="T308" s="148">
        <f>S308*H308</f>
        <v>0</v>
      </c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R308" s="149" t="s">
        <v>198</v>
      </c>
      <c r="AT308" s="149" t="s">
        <v>132</v>
      </c>
      <c r="AU308" s="149" t="s">
        <v>137</v>
      </c>
      <c r="AY308" s="14" t="s">
        <v>130</v>
      </c>
      <c r="BE308" s="150">
        <f>IF(N308="základná",J308,0)</f>
        <v>0</v>
      </c>
      <c r="BF308" s="150">
        <f>IF(N308="znížená",J308,0)</f>
        <v>0</v>
      </c>
      <c r="BG308" s="150">
        <f>IF(N308="zákl. prenesená",J308,0)</f>
        <v>0</v>
      </c>
      <c r="BH308" s="150">
        <f>IF(N308="zníž. prenesená",J308,0)</f>
        <v>0</v>
      </c>
      <c r="BI308" s="150">
        <f>IF(N308="nulová",J308,0)</f>
        <v>0</v>
      </c>
      <c r="BJ308" s="14" t="s">
        <v>137</v>
      </c>
      <c r="BK308" s="151">
        <f>ROUND(I308*H308,3)</f>
        <v>0</v>
      </c>
      <c r="BL308" s="14" t="s">
        <v>198</v>
      </c>
      <c r="BM308" s="149" t="s">
        <v>738</v>
      </c>
    </row>
    <row r="309" spans="1:65" s="2" customFormat="1" ht="24.2" customHeight="1">
      <c r="A309" s="29"/>
      <c r="B309" s="137"/>
      <c r="C309" s="138" t="s">
        <v>739</v>
      </c>
      <c r="D309" s="138" t="s">
        <v>132</v>
      </c>
      <c r="E309" s="139" t="s">
        <v>740</v>
      </c>
      <c r="F309" s="140" t="s">
        <v>741</v>
      </c>
      <c r="G309" s="141" t="s">
        <v>169</v>
      </c>
      <c r="H309" s="142">
        <v>308.55900000000003</v>
      </c>
      <c r="I309" s="143"/>
      <c r="J309" s="142">
        <f>ROUND(I309*H309,3)</f>
        <v>0</v>
      </c>
      <c r="K309" s="144"/>
      <c r="L309" s="30"/>
      <c r="M309" s="145" t="s">
        <v>1</v>
      </c>
      <c r="N309" s="146" t="s">
        <v>39</v>
      </c>
      <c r="O309" s="55"/>
      <c r="P309" s="147">
        <f>O309*H309</f>
        <v>0</v>
      </c>
      <c r="Q309" s="147">
        <v>1E-4</v>
      </c>
      <c r="R309" s="147">
        <f>Q309*H309</f>
        <v>3.0855900000000006E-2</v>
      </c>
      <c r="S309" s="147">
        <v>0</v>
      </c>
      <c r="T309" s="148">
        <f>S309*H309</f>
        <v>0</v>
      </c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R309" s="149" t="s">
        <v>198</v>
      </c>
      <c r="AT309" s="149" t="s">
        <v>132</v>
      </c>
      <c r="AU309" s="149" t="s">
        <v>137</v>
      </c>
      <c r="AY309" s="14" t="s">
        <v>130</v>
      </c>
      <c r="BE309" s="150">
        <f>IF(N309="základná",J309,0)</f>
        <v>0</v>
      </c>
      <c r="BF309" s="150">
        <f>IF(N309="znížená",J309,0)</f>
        <v>0</v>
      </c>
      <c r="BG309" s="150">
        <f>IF(N309="zákl. prenesená",J309,0)</f>
        <v>0</v>
      </c>
      <c r="BH309" s="150">
        <f>IF(N309="zníž. prenesená",J309,0)</f>
        <v>0</v>
      </c>
      <c r="BI309" s="150">
        <f>IF(N309="nulová",J309,0)</f>
        <v>0</v>
      </c>
      <c r="BJ309" s="14" t="s">
        <v>137</v>
      </c>
      <c r="BK309" s="151">
        <f>ROUND(I309*H309,3)</f>
        <v>0</v>
      </c>
      <c r="BL309" s="14" t="s">
        <v>198</v>
      </c>
      <c r="BM309" s="149" t="s">
        <v>742</v>
      </c>
    </row>
    <row r="310" spans="1:65" s="12" customFormat="1" ht="25.9" customHeight="1">
      <c r="B310" s="124"/>
      <c r="D310" s="125" t="s">
        <v>72</v>
      </c>
      <c r="E310" s="126" t="s">
        <v>400</v>
      </c>
      <c r="F310" s="126" t="s">
        <v>743</v>
      </c>
      <c r="I310" s="127"/>
      <c r="J310" s="128">
        <f>BK310</f>
        <v>0</v>
      </c>
      <c r="L310" s="124"/>
      <c r="M310" s="129"/>
      <c r="N310" s="130"/>
      <c r="O310" s="130"/>
      <c r="P310" s="131">
        <f>P311</f>
        <v>0</v>
      </c>
      <c r="Q310" s="130"/>
      <c r="R310" s="131">
        <f>R311</f>
        <v>0</v>
      </c>
      <c r="S310" s="130"/>
      <c r="T310" s="132">
        <f>T311</f>
        <v>0</v>
      </c>
      <c r="AR310" s="125" t="s">
        <v>142</v>
      </c>
      <c r="AT310" s="133" t="s">
        <v>72</v>
      </c>
      <c r="AU310" s="133" t="s">
        <v>73</v>
      </c>
      <c r="AY310" s="125" t="s">
        <v>130</v>
      </c>
      <c r="BK310" s="134">
        <f>BK311</f>
        <v>0</v>
      </c>
    </row>
    <row r="311" spans="1:65" s="12" customFormat="1" ht="22.9" customHeight="1">
      <c r="B311" s="124"/>
      <c r="D311" s="125" t="s">
        <v>72</v>
      </c>
      <c r="E311" s="135" t="s">
        <v>744</v>
      </c>
      <c r="F311" s="135" t="s">
        <v>745</v>
      </c>
      <c r="I311" s="127"/>
      <c r="J311" s="136">
        <f>BK311</f>
        <v>0</v>
      </c>
      <c r="L311" s="124"/>
      <c r="M311" s="129"/>
      <c r="N311" s="130"/>
      <c r="O311" s="130"/>
      <c r="P311" s="131">
        <f>P312</f>
        <v>0</v>
      </c>
      <c r="Q311" s="130"/>
      <c r="R311" s="131">
        <f>R312</f>
        <v>0</v>
      </c>
      <c r="S311" s="130"/>
      <c r="T311" s="132">
        <f>T312</f>
        <v>0</v>
      </c>
      <c r="AR311" s="125" t="s">
        <v>142</v>
      </c>
      <c r="AT311" s="133" t="s">
        <v>72</v>
      </c>
      <c r="AU311" s="133" t="s">
        <v>81</v>
      </c>
      <c r="AY311" s="125" t="s">
        <v>130</v>
      </c>
      <c r="BK311" s="134">
        <f>BK312</f>
        <v>0</v>
      </c>
    </row>
    <row r="312" spans="1:65" s="2" customFormat="1" ht="14.45" customHeight="1">
      <c r="A312" s="29"/>
      <c r="B312" s="137"/>
      <c r="C312" s="138" t="s">
        <v>746</v>
      </c>
      <c r="D312" s="138" t="s">
        <v>132</v>
      </c>
      <c r="E312" s="139" t="s">
        <v>747</v>
      </c>
      <c r="F312" s="140" t="s">
        <v>748</v>
      </c>
      <c r="G312" s="141" t="s">
        <v>532</v>
      </c>
      <c r="H312" s="142">
        <v>1</v>
      </c>
      <c r="I312" s="143"/>
      <c r="J312" s="142">
        <f>ROUND(I312*H312,3)</f>
        <v>0</v>
      </c>
      <c r="K312" s="144"/>
      <c r="L312" s="30"/>
      <c r="M312" s="162" t="s">
        <v>1</v>
      </c>
      <c r="N312" s="163" t="s">
        <v>39</v>
      </c>
      <c r="O312" s="164"/>
      <c r="P312" s="165">
        <f>O312*H312</f>
        <v>0</v>
      </c>
      <c r="Q312" s="165">
        <v>0</v>
      </c>
      <c r="R312" s="165">
        <f>Q312*H312</f>
        <v>0</v>
      </c>
      <c r="S312" s="165">
        <v>0</v>
      </c>
      <c r="T312" s="166">
        <f>S312*H312</f>
        <v>0</v>
      </c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R312" s="149" t="s">
        <v>399</v>
      </c>
      <c r="AT312" s="149" t="s">
        <v>132</v>
      </c>
      <c r="AU312" s="149" t="s">
        <v>137</v>
      </c>
      <c r="AY312" s="14" t="s">
        <v>130</v>
      </c>
      <c r="BE312" s="150">
        <f>IF(N312="základná",J312,0)</f>
        <v>0</v>
      </c>
      <c r="BF312" s="150">
        <f>IF(N312="znížená",J312,0)</f>
        <v>0</v>
      </c>
      <c r="BG312" s="150">
        <f>IF(N312="zákl. prenesená",J312,0)</f>
        <v>0</v>
      </c>
      <c r="BH312" s="150">
        <f>IF(N312="zníž. prenesená",J312,0)</f>
        <v>0</v>
      </c>
      <c r="BI312" s="150">
        <f>IF(N312="nulová",J312,0)</f>
        <v>0</v>
      </c>
      <c r="BJ312" s="14" t="s">
        <v>137</v>
      </c>
      <c r="BK312" s="151">
        <f>ROUND(I312*H312,3)</f>
        <v>0</v>
      </c>
      <c r="BL312" s="14" t="s">
        <v>399</v>
      </c>
      <c r="BM312" s="149" t="s">
        <v>749</v>
      </c>
    </row>
    <row r="313" spans="1:65" s="2" customFormat="1" ht="6.95" customHeight="1">
      <c r="A313" s="29"/>
      <c r="B313" s="44"/>
      <c r="C313" s="45"/>
      <c r="D313" s="45"/>
      <c r="E313" s="45"/>
      <c r="F313" s="45"/>
      <c r="G313" s="45"/>
      <c r="H313" s="45"/>
      <c r="I313" s="45"/>
      <c r="J313" s="45"/>
      <c r="K313" s="45"/>
      <c r="L313" s="30"/>
      <c r="M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</row>
  </sheetData>
  <autoFilter ref="C141:K312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skolka slanske mesto - SO...</vt:lpstr>
      <vt:lpstr>'Rekapitulácia stavby'!Názvy_tlače</vt:lpstr>
      <vt:lpstr>'skolka slanske mesto - SO...'!Názvy_tlače</vt:lpstr>
      <vt:lpstr>'Rekapitulácia stavby'!Oblasť_tlače</vt:lpstr>
      <vt:lpstr>'skolka slanske mesto - SO...'!Oblasť_tlače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2020-07-13T04:56:16Z</dcterms:created>
  <dcterms:modified xsi:type="dcterms:W3CDTF">2020-07-13T04:58:05Z</dcterms:modified>
</cp:coreProperties>
</file>